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4.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5.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updateLinks="always" codeName="ThisWorkbook" defaultThemeVersion="124226"/>
  <xr:revisionPtr revIDLastSave="0" documentId="8_{A34A3381-14DD-4232-BBC2-45AFB9D4CA0B}" xr6:coauthVersionLast="47" xr6:coauthVersionMax="47" xr10:uidLastSave="{00000000-0000-0000-0000-000000000000}"/>
  <bookViews>
    <workbookView xWindow="1170" yWindow="1170" windowWidth="21600" windowHeight="11385" tabRatio="983" firstSheet="2" activeTab="14" xr2:uid="{00000000-000D-0000-FFFF-FFFF00000000}"/>
  </bookViews>
  <sheets>
    <sheet name="Attestation" sheetId="1" r:id="rId1"/>
    <sheet name="Jurat" sheetId="6" r:id="rId2"/>
    <sheet name="TOC" sheetId="8" r:id="rId3"/>
    <sheet name="BS p2" sheetId="7" r:id="rId4"/>
    <sheet name="IS p3" sheetId="9" r:id="rId5"/>
    <sheet name="Interrogatories p4" sheetId="2" r:id="rId6"/>
    <sheet name="Interrogatories p5" sheetId="3" r:id="rId7"/>
    <sheet name="Interrogatories p6" sheetId="4" r:id="rId8"/>
    <sheet name="Interrogatories p7" sheetId="5" r:id="rId9"/>
    <sheet name="Premium p8" sheetId="10" r:id="rId10"/>
    <sheet name="Reinsurance p9" sheetId="12" r:id="rId11"/>
    <sheet name="Investments p10" sheetId="11" r:id="rId12"/>
    <sheet name="Unpaid Losses &amp; LAE p11" sheetId="13" r:id="rId13"/>
    <sheet name="Loss &amp; LAE Pd &amp; Incurred p12" sheetId="14" r:id="rId14"/>
    <sheet name="Summary Net Loss &amp; LAE p13" sheetId="15" r:id="rId15"/>
    <sheet name="Summary Loss Development P14" sheetId="16" r:id="rId16"/>
    <sheet name="LOB1 Net Loss &amp; LAE p15" sheetId="17" r:id="rId17"/>
    <sheet name="LOB1 Loss Dev p16 " sheetId="18" r:id="rId18"/>
    <sheet name="LOB2 Net Loss &amp; LAE p 17" sheetId="19" r:id="rId19"/>
    <sheet name="LOB2 Loss Dev p18" sheetId="20" r:id="rId20"/>
    <sheet name="LOB3 Net Loss &amp; LAE p 19" sheetId="21" r:id="rId21"/>
    <sheet name="LOB3 Loss Dev p20" sheetId="22" r:id="rId22"/>
    <sheet name="LOB4 Net Loss &amp; LAE p 21" sheetId="23" r:id="rId23"/>
    <sheet name="LOB4 Loss Dev p22" sheetId="24" r:id="rId24"/>
    <sheet name="LOB5 Net Loss &amp; LAE p 23" sheetId="26" r:id="rId25"/>
    <sheet name="LOB5 Loss Dev p24" sheetId="27" r:id="rId26"/>
    <sheet name="LOB6 Net Loss &amp; LAE p 25" sheetId="28" r:id="rId27"/>
    <sheet name="LOB6 Loss Dev p26" sheetId="29" r:id="rId28"/>
    <sheet name="LOB7 Net Loss &amp; LAE p 27" sheetId="30" r:id="rId29"/>
    <sheet name="LOB7 Loss Dev p28" sheetId="31" r:id="rId30"/>
    <sheet name="LOB8 Net Loss &amp; LAE p 29" sheetId="32" r:id="rId31"/>
    <sheet name="LOB8 Loss Dev p30" sheetId="33" r:id="rId32"/>
    <sheet name="LOB9 Net Loss &amp; LAE p31" sheetId="34" r:id="rId33"/>
    <sheet name="LOB9Loss Dev p32" sheetId="35" r:id="rId34"/>
    <sheet name="LOB10 Net Loss &amp; LAE p33" sheetId="36" r:id="rId35"/>
    <sheet name="LOB10 Loss Dev p34" sheetId="37" r:id="rId36"/>
    <sheet name="Cross Check" sheetId="38" r:id="rId37"/>
  </sheets>
  <externalReferences>
    <externalReference r:id="rId38"/>
    <externalReference r:id="rId39"/>
  </externalReferences>
  <definedNames>
    <definedName name="Acct" localSheetId="6">'[1]1b. Questionnaire (cont)'!$M$2:$M$12</definedName>
    <definedName name="ALine">'[2]5. Premium Schedule'!$B$17</definedName>
    <definedName name="CLine">'[2]5. Premium Schedule'!$B$19</definedName>
    <definedName name="CoType">'[2]Title Page'!$T$2:$T$11</definedName>
    <definedName name="OtherA1">'[2]15a. All Other (a) -NL &amp; LAE'!$A$3</definedName>
    <definedName name="OtherA2">'[2]15a. All Other (a) -NL &amp; LAE'!$L$3</definedName>
    <definedName name="OtherA3">'[2]15b. All Other (a) - Loss Dev.'!$A$3</definedName>
    <definedName name="OtherA4">'[2]15b. All Other (a) - Loss Dev.'!$O$3</definedName>
    <definedName name="OtherB1">'[2]16a.  All Other (b) -NL &amp; LAE'!$A$3</definedName>
    <definedName name="OtherB2">'[2]16a.  All Other (b) -NL &amp; LAE'!$L$3</definedName>
    <definedName name="OtherB3">'[2]16b. All Other (b) - Loss Dev.'!$A$3</definedName>
    <definedName name="OtherB4">'[2]16b. All Other (b) - Loss Dev.'!$O$3</definedName>
    <definedName name="OtherC1">'[2]17a.  All Other (c) -NL &amp; LAE'!$A$3</definedName>
    <definedName name="OtherC2">'[2]17a.  All Other (c) -NL &amp; LAE'!$L$3</definedName>
    <definedName name="OtherC3">'[2]17b. All Other (c) - Loss Dev.'!$A$3</definedName>
    <definedName name="OtherC4">'[2]17b. All Other (c) - Loss Dev.'!$O$3</definedName>
    <definedName name="OtherD1">'[2]18a.  All Other (d) -NL &amp; LAE'!$A$3</definedName>
    <definedName name="OtherD2">'[2]18a.  All Other (d) -NL &amp; LAE'!$L$3</definedName>
    <definedName name="OtherD3">'[2]18b. All Other (d) - Loss Dev.'!$A$3</definedName>
    <definedName name="OtherD4">'[2]18b. All Other (d) - Loss Dev.'!$O$3</definedName>
    <definedName name="_xlnm.Print_Area" localSheetId="0">Attestation!$A$1:$K$60</definedName>
    <definedName name="_xlnm.Print_Area" localSheetId="3">'BS p2'!$A$1:$I$70</definedName>
    <definedName name="_xlnm.Print_Area" localSheetId="36">'Cross Check'!$A$1:$K$58</definedName>
    <definedName name="_xlnm.Print_Area" localSheetId="5">'Interrogatories p4'!$A$1:$H$78</definedName>
    <definedName name="_xlnm.Print_Area" localSheetId="6">'Interrogatories p5'!$A$1:$H$73</definedName>
    <definedName name="_xlnm.Print_Area" localSheetId="7">'Interrogatories p6'!$A$1:$H$67</definedName>
    <definedName name="_xlnm.Print_Area" localSheetId="8">'Interrogatories p7'!$A$1:$H$60</definedName>
    <definedName name="_xlnm.Print_Area" localSheetId="11">'Investments p10'!$A$1:$I$41</definedName>
    <definedName name="_xlnm.Print_Area" localSheetId="1">Jurat!$A$1:$K$75</definedName>
    <definedName name="_xlnm.Print_Area" localSheetId="10">'Reinsurance p9'!$A$1:$J$65</definedName>
    <definedName name="_xlnm.Print_Area" localSheetId="2">TOC!$A$1:$F$75</definedName>
    <definedName name="_xlnm.Print_Area" localSheetId="12">'Unpaid Losses &amp; LAE p11'!$A$1:$M$48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2" l="1"/>
  <c r="A6" i="1"/>
  <c r="I65" i="6" l="1"/>
  <c r="E65" i="6"/>
  <c r="A65" i="6"/>
  <c r="U19" i="37" l="1"/>
  <c r="S18" i="37"/>
  <c r="U18" i="37"/>
  <c r="Q17" i="37"/>
  <c r="S17" i="37"/>
  <c r="U17" i="37"/>
  <c r="O16" i="37"/>
  <c r="Q16" i="37"/>
  <c r="S16" i="37"/>
  <c r="U16" i="37"/>
  <c r="M15" i="37"/>
  <c r="O15" i="37"/>
  <c r="Q15" i="37"/>
  <c r="S15" i="37"/>
  <c r="U15" i="37"/>
  <c r="K14" i="37"/>
  <c r="M14" i="37"/>
  <c r="O14" i="37"/>
  <c r="Q14" i="37"/>
  <c r="S14" i="37"/>
  <c r="U14" i="37"/>
  <c r="I13" i="37"/>
  <c r="K13" i="37"/>
  <c r="M13" i="37"/>
  <c r="O13" i="37"/>
  <c r="Q13" i="37"/>
  <c r="S13" i="37"/>
  <c r="U13" i="37"/>
  <c r="G12" i="37"/>
  <c r="I12" i="37"/>
  <c r="K12" i="37"/>
  <c r="M12" i="37"/>
  <c r="O12" i="37"/>
  <c r="Q12" i="37"/>
  <c r="S12" i="37"/>
  <c r="U12" i="37"/>
  <c r="E11" i="37"/>
  <c r="G11" i="37"/>
  <c r="I11" i="37"/>
  <c r="K11" i="37"/>
  <c r="M11" i="37"/>
  <c r="O11" i="37"/>
  <c r="Q11" i="37"/>
  <c r="S11" i="37"/>
  <c r="U11" i="37"/>
  <c r="E10" i="37"/>
  <c r="G10" i="37"/>
  <c r="I10" i="37"/>
  <c r="K10" i="37"/>
  <c r="M10" i="37"/>
  <c r="O10" i="37"/>
  <c r="Q10" i="37"/>
  <c r="S10" i="37"/>
  <c r="U10" i="37"/>
  <c r="C10" i="37"/>
  <c r="E11" i="35"/>
  <c r="G10" i="35"/>
  <c r="G11" i="35"/>
  <c r="G12" i="35"/>
  <c r="I10" i="35"/>
  <c r="I11" i="35"/>
  <c r="I12" i="35"/>
  <c r="I13" i="35"/>
  <c r="K10" i="35"/>
  <c r="K11" i="35"/>
  <c r="K12" i="35"/>
  <c r="K13" i="35"/>
  <c r="K14" i="35"/>
  <c r="M10" i="35"/>
  <c r="M11" i="35"/>
  <c r="M12" i="35"/>
  <c r="M13" i="35"/>
  <c r="M14" i="35"/>
  <c r="M15" i="35"/>
  <c r="O12" i="35"/>
  <c r="O13" i="35"/>
  <c r="O14" i="35"/>
  <c r="O15" i="35"/>
  <c r="O16" i="35"/>
  <c r="Q12" i="35"/>
  <c r="Q13" i="35"/>
  <c r="Q14" i="35"/>
  <c r="Q15" i="35"/>
  <c r="Q16" i="35"/>
  <c r="Q17" i="35"/>
  <c r="S12" i="35"/>
  <c r="S13" i="35"/>
  <c r="S14" i="35"/>
  <c r="S15" i="35"/>
  <c r="S16" i="35"/>
  <c r="S17" i="35"/>
  <c r="S18" i="35"/>
  <c r="U13" i="35"/>
  <c r="U14" i="35"/>
  <c r="U15" i="35"/>
  <c r="U16" i="35"/>
  <c r="U17" i="35"/>
  <c r="U18" i="35"/>
  <c r="U19" i="35"/>
  <c r="O11" i="35"/>
  <c r="Q11" i="35"/>
  <c r="S11" i="35"/>
  <c r="U11" i="35"/>
  <c r="U12" i="35"/>
  <c r="O10" i="35"/>
  <c r="Q10" i="35"/>
  <c r="S10" i="35"/>
  <c r="U10" i="35"/>
  <c r="E10" i="35"/>
  <c r="C10" i="35"/>
  <c r="S16" i="33"/>
  <c r="S17" i="33"/>
  <c r="S18" i="33"/>
  <c r="Q16" i="33"/>
  <c r="Q17" i="33"/>
  <c r="O16" i="33"/>
  <c r="O15" i="33"/>
  <c r="Q15" i="33"/>
  <c r="S15" i="33"/>
  <c r="M15" i="33"/>
  <c r="K14" i="33"/>
  <c r="M14" i="33"/>
  <c r="O14" i="33"/>
  <c r="Q14" i="33"/>
  <c r="S14" i="33"/>
  <c r="I13" i="33"/>
  <c r="K13" i="33"/>
  <c r="M13" i="33"/>
  <c r="O13" i="33"/>
  <c r="Q13" i="33"/>
  <c r="S13" i="33"/>
  <c r="G12" i="33"/>
  <c r="I12" i="33"/>
  <c r="K12" i="33"/>
  <c r="M12" i="33"/>
  <c r="O12" i="33"/>
  <c r="Q12" i="33"/>
  <c r="S12" i="33"/>
  <c r="E11" i="33"/>
  <c r="G11" i="33"/>
  <c r="I11" i="33"/>
  <c r="K11" i="33"/>
  <c r="M11" i="33"/>
  <c r="O11" i="33"/>
  <c r="Q11" i="33"/>
  <c r="S11" i="33"/>
  <c r="C10" i="33"/>
  <c r="E10" i="33"/>
  <c r="G10" i="33"/>
  <c r="I10" i="33"/>
  <c r="K10" i="33"/>
  <c r="M10" i="33"/>
  <c r="O10" i="33"/>
  <c r="Q10" i="33"/>
  <c r="S10" i="33"/>
  <c r="U11" i="33"/>
  <c r="U12" i="33"/>
  <c r="U13" i="33"/>
  <c r="U14" i="33"/>
  <c r="U15" i="33"/>
  <c r="U16" i="33"/>
  <c r="U17" i="33"/>
  <c r="U18" i="33"/>
  <c r="U19" i="33"/>
  <c r="U10" i="33"/>
  <c r="S18" i="29"/>
  <c r="Q17" i="29"/>
  <c r="S17" i="29"/>
  <c r="O16" i="29"/>
  <c r="Q16" i="29"/>
  <c r="S16" i="29"/>
  <c r="M15" i="29"/>
  <c r="O15" i="29"/>
  <c r="Q15" i="29"/>
  <c r="S15" i="29"/>
  <c r="K14" i="29"/>
  <c r="M14" i="29"/>
  <c r="O14" i="29"/>
  <c r="Q14" i="29"/>
  <c r="S14" i="29"/>
  <c r="I13" i="29"/>
  <c r="K13" i="29"/>
  <c r="M13" i="29"/>
  <c r="O13" i="29"/>
  <c r="Q13" i="29"/>
  <c r="S13" i="29"/>
  <c r="G12" i="29"/>
  <c r="I12" i="29"/>
  <c r="K12" i="29"/>
  <c r="M12" i="29"/>
  <c r="O12" i="29"/>
  <c r="Q12" i="29"/>
  <c r="S12" i="29"/>
  <c r="E11" i="29"/>
  <c r="G11" i="29"/>
  <c r="I11" i="29"/>
  <c r="K11" i="29"/>
  <c r="M11" i="29"/>
  <c r="O11" i="29"/>
  <c r="Q11" i="29"/>
  <c r="S11" i="29"/>
  <c r="U11" i="29"/>
  <c r="U12" i="29"/>
  <c r="U13" i="29"/>
  <c r="U14" i="29"/>
  <c r="U15" i="29"/>
  <c r="U16" i="29"/>
  <c r="U17" i="29"/>
  <c r="U18" i="29"/>
  <c r="U19" i="29"/>
  <c r="C10" i="29"/>
  <c r="E10" i="29"/>
  <c r="G10" i="29"/>
  <c r="I10" i="29"/>
  <c r="K10" i="29"/>
  <c r="M10" i="29"/>
  <c r="O10" i="29"/>
  <c r="Q10" i="29"/>
  <c r="S10" i="29"/>
  <c r="U10" i="29"/>
  <c r="S11" i="27"/>
  <c r="S12" i="27"/>
  <c r="S13" i="27"/>
  <c r="S14" i="27"/>
  <c r="S15" i="27"/>
  <c r="S16" i="27"/>
  <c r="S17" i="27"/>
  <c r="S18" i="27"/>
  <c r="Q11" i="27"/>
  <c r="Q12" i="27"/>
  <c r="Q13" i="27"/>
  <c r="Q14" i="27"/>
  <c r="Q15" i="27"/>
  <c r="Q16" i="27"/>
  <c r="Q17" i="27"/>
  <c r="O11" i="27"/>
  <c r="O12" i="27"/>
  <c r="O13" i="27"/>
  <c r="O14" i="27"/>
  <c r="O15" i="27"/>
  <c r="O16" i="27"/>
  <c r="M11" i="27"/>
  <c r="M12" i="27"/>
  <c r="M13" i="27"/>
  <c r="M14" i="27"/>
  <c r="M15" i="27"/>
  <c r="K11" i="27"/>
  <c r="K12" i="27"/>
  <c r="K13" i="27"/>
  <c r="K14" i="27"/>
  <c r="I11" i="27"/>
  <c r="I12" i="27"/>
  <c r="I13" i="27"/>
  <c r="G11" i="27"/>
  <c r="G12" i="27"/>
  <c r="E11" i="27"/>
  <c r="C10" i="27"/>
  <c r="E10" i="27"/>
  <c r="G10" i="27"/>
  <c r="I10" i="27"/>
  <c r="K10" i="27"/>
  <c r="M10" i="27"/>
  <c r="O10" i="27"/>
  <c r="Q10" i="27"/>
  <c r="S10" i="27"/>
  <c r="U11" i="27"/>
  <c r="U12" i="27"/>
  <c r="U13" i="27"/>
  <c r="U14" i="27"/>
  <c r="U15" i="27"/>
  <c r="U16" i="27"/>
  <c r="U17" i="27"/>
  <c r="U18" i="27"/>
  <c r="U19" i="27"/>
  <c r="U10" i="27"/>
  <c r="E11" i="24"/>
  <c r="G11" i="24"/>
  <c r="G12" i="24"/>
  <c r="I11" i="24"/>
  <c r="I12" i="24"/>
  <c r="I13" i="24"/>
  <c r="K11" i="24"/>
  <c r="K12" i="24"/>
  <c r="K13" i="24"/>
  <c r="K14" i="24"/>
  <c r="M11" i="24"/>
  <c r="M12" i="24"/>
  <c r="M13" i="24"/>
  <c r="M14" i="24"/>
  <c r="M15" i="24"/>
  <c r="O11" i="24"/>
  <c r="O12" i="24"/>
  <c r="O13" i="24"/>
  <c r="O14" i="24"/>
  <c r="O15" i="24"/>
  <c r="O16" i="24"/>
  <c r="Q11" i="24"/>
  <c r="Q12" i="24"/>
  <c r="Q13" i="24"/>
  <c r="Q14" i="24"/>
  <c r="Q15" i="24"/>
  <c r="Q16" i="24"/>
  <c r="Q17" i="24"/>
  <c r="S11" i="24"/>
  <c r="S12" i="24"/>
  <c r="S13" i="24"/>
  <c r="S14" i="24"/>
  <c r="S15" i="24"/>
  <c r="S16" i="24"/>
  <c r="S17" i="24"/>
  <c r="S18" i="24"/>
  <c r="C10" i="24"/>
  <c r="E10" i="24"/>
  <c r="G10" i="24"/>
  <c r="I10" i="24"/>
  <c r="K10" i="24"/>
  <c r="M10" i="24"/>
  <c r="O10" i="24"/>
  <c r="Q10" i="24"/>
  <c r="S10" i="24"/>
  <c r="U11" i="24"/>
  <c r="U12" i="24"/>
  <c r="U13" i="24"/>
  <c r="U14" i="24"/>
  <c r="U15" i="24"/>
  <c r="U16" i="24"/>
  <c r="U17" i="24"/>
  <c r="U18" i="24"/>
  <c r="U19" i="24"/>
  <c r="U10" i="24"/>
  <c r="U19" i="22"/>
  <c r="S18" i="22"/>
  <c r="U18" i="22"/>
  <c r="Q16" i="22"/>
  <c r="S16" i="22"/>
  <c r="U16" i="22"/>
  <c r="Q17" i="22"/>
  <c r="S17" i="22"/>
  <c r="U17" i="22"/>
  <c r="O16" i="22"/>
  <c r="M15" i="22"/>
  <c r="O15" i="22"/>
  <c r="Q15" i="22"/>
  <c r="S15" i="22"/>
  <c r="U15" i="22"/>
  <c r="K14" i="22"/>
  <c r="M14" i="22"/>
  <c r="O14" i="22"/>
  <c r="Q14" i="22"/>
  <c r="S14" i="22"/>
  <c r="U14" i="22"/>
  <c r="I13" i="22"/>
  <c r="K13" i="22"/>
  <c r="M13" i="22"/>
  <c r="O13" i="22"/>
  <c r="Q13" i="22"/>
  <c r="S13" i="22"/>
  <c r="U13" i="22"/>
  <c r="G12" i="22"/>
  <c r="I12" i="22"/>
  <c r="K12" i="22"/>
  <c r="M12" i="22"/>
  <c r="O12" i="22"/>
  <c r="Q12" i="22"/>
  <c r="S12" i="22"/>
  <c r="U12" i="22"/>
  <c r="E11" i="22"/>
  <c r="G11" i="22"/>
  <c r="I11" i="22"/>
  <c r="K11" i="22"/>
  <c r="M11" i="22"/>
  <c r="O11" i="22"/>
  <c r="Q11" i="22"/>
  <c r="S11" i="22"/>
  <c r="U11" i="22"/>
  <c r="C10" i="22"/>
  <c r="E10" i="22"/>
  <c r="G10" i="22"/>
  <c r="I10" i="22"/>
  <c r="K10" i="22"/>
  <c r="M10" i="22"/>
  <c r="O10" i="22"/>
  <c r="Q10" i="22"/>
  <c r="S10" i="22"/>
  <c r="U10" i="22"/>
  <c r="U19" i="20"/>
  <c r="Q18" i="20"/>
  <c r="S18" i="20"/>
  <c r="U18" i="20"/>
  <c r="S16" i="20"/>
  <c r="U16" i="20"/>
  <c r="S17" i="20"/>
  <c r="U17" i="20"/>
  <c r="Q17" i="20"/>
  <c r="O16" i="20"/>
  <c r="Q16" i="20"/>
  <c r="O14" i="20"/>
  <c r="Q14" i="20"/>
  <c r="S14" i="20"/>
  <c r="U14" i="20"/>
  <c r="O15" i="20"/>
  <c r="Q15" i="20"/>
  <c r="S15" i="20"/>
  <c r="U15" i="20"/>
  <c r="M15" i="20"/>
  <c r="K14" i="20"/>
  <c r="M14" i="20"/>
  <c r="K13" i="20"/>
  <c r="M13" i="20"/>
  <c r="O13" i="20"/>
  <c r="Q13" i="20"/>
  <c r="S13" i="20"/>
  <c r="U13" i="20"/>
  <c r="I13" i="20"/>
  <c r="I12" i="20"/>
  <c r="K12" i="20"/>
  <c r="M12" i="20"/>
  <c r="O12" i="20"/>
  <c r="Q12" i="20"/>
  <c r="S12" i="20"/>
  <c r="U12" i="20"/>
  <c r="G12" i="20"/>
  <c r="G10" i="20"/>
  <c r="I10" i="20"/>
  <c r="K10" i="20"/>
  <c r="M10" i="20"/>
  <c r="O10" i="20"/>
  <c r="Q10" i="20"/>
  <c r="S10" i="20"/>
  <c r="U10" i="20"/>
  <c r="G11" i="20"/>
  <c r="I11" i="20"/>
  <c r="K11" i="20"/>
  <c r="M11" i="20"/>
  <c r="O11" i="20"/>
  <c r="Q11" i="20"/>
  <c r="S11" i="20"/>
  <c r="U11" i="20"/>
  <c r="E11" i="20"/>
  <c r="E10" i="20"/>
  <c r="C10" i="20"/>
  <c r="U19" i="18"/>
  <c r="S18" i="18"/>
  <c r="U18" i="18"/>
  <c r="Q17" i="18"/>
  <c r="S17" i="18"/>
  <c r="U17" i="18"/>
  <c r="Q13" i="18"/>
  <c r="S13" i="18"/>
  <c r="U13" i="18"/>
  <c r="Q14" i="18"/>
  <c r="S14" i="18"/>
  <c r="U14" i="18"/>
  <c r="Q15" i="18"/>
  <c r="S15" i="18"/>
  <c r="U15" i="18"/>
  <c r="Q16" i="18"/>
  <c r="S16" i="18"/>
  <c r="U16" i="18"/>
  <c r="O16" i="18"/>
  <c r="M15" i="18"/>
  <c r="O15" i="18"/>
  <c r="K12" i="18"/>
  <c r="M12" i="18"/>
  <c r="O12" i="18"/>
  <c r="Q12" i="18"/>
  <c r="S12" i="18"/>
  <c r="U12" i="18"/>
  <c r="K13" i="18"/>
  <c r="M13" i="18"/>
  <c r="O13" i="18"/>
  <c r="K14" i="18"/>
  <c r="M14" i="18"/>
  <c r="O14" i="18"/>
  <c r="I12" i="18"/>
  <c r="I13" i="18"/>
  <c r="G12" i="18"/>
  <c r="G10" i="18"/>
  <c r="I10" i="18"/>
  <c r="K10" i="18"/>
  <c r="M10" i="18"/>
  <c r="O10" i="18"/>
  <c r="Q10" i="18"/>
  <c r="S10" i="18"/>
  <c r="U10" i="18"/>
  <c r="G11" i="18"/>
  <c r="I11" i="18"/>
  <c r="K11" i="18"/>
  <c r="M11" i="18"/>
  <c r="O11" i="18"/>
  <c r="Q11" i="18"/>
  <c r="S11" i="18"/>
  <c r="U11" i="18"/>
  <c r="E11" i="18"/>
  <c r="E10" i="18"/>
  <c r="C10" i="18"/>
  <c r="K40" i="14" l="1"/>
  <c r="A3" i="22"/>
  <c r="A3" i="21"/>
  <c r="A3" i="20"/>
  <c r="A3" i="19"/>
  <c r="A3" i="18"/>
  <c r="A3" i="17"/>
  <c r="F5" i="9"/>
  <c r="F6" i="7"/>
  <c r="J10" i="6"/>
  <c r="A3" i="6" l="1"/>
  <c r="D1" i="8" s="1"/>
  <c r="C1" i="12"/>
  <c r="B37" i="13"/>
  <c r="B36" i="13"/>
  <c r="B35" i="13"/>
  <c r="C42" i="8"/>
  <c r="C38" i="8"/>
  <c r="C40" i="8" s="1"/>
  <c r="C34" i="8"/>
  <c r="B5" i="6"/>
  <c r="U52" i="36" l="1"/>
  <c r="K55" i="38" s="1"/>
  <c r="U36" i="36"/>
  <c r="K54" i="38" s="1"/>
  <c r="U20" i="36"/>
  <c r="U52" i="34"/>
  <c r="K52" i="38" s="1"/>
  <c r="U36" i="34"/>
  <c r="K51" i="38" s="1"/>
  <c r="U20" i="34"/>
  <c r="U52" i="32"/>
  <c r="K49" i="38" s="1"/>
  <c r="U36" i="32"/>
  <c r="K48" i="38" s="1"/>
  <c r="U20" i="32"/>
  <c r="U52" i="30"/>
  <c r="K46" i="38" s="1"/>
  <c r="U36" i="30"/>
  <c r="K45" i="38" s="1"/>
  <c r="U20" i="30"/>
  <c r="U52" i="28"/>
  <c r="K43" i="38" s="1"/>
  <c r="U36" i="28"/>
  <c r="K42" i="38" s="1"/>
  <c r="U20" i="28"/>
  <c r="U52" i="26"/>
  <c r="K40" i="38" s="1"/>
  <c r="U36" i="26"/>
  <c r="K39" i="38" s="1"/>
  <c r="U20" i="26"/>
  <c r="U52" i="23"/>
  <c r="K37" i="38" s="1"/>
  <c r="U36" i="23"/>
  <c r="K36" i="38" s="1"/>
  <c r="U20" i="23"/>
  <c r="U52" i="21"/>
  <c r="K34" i="38" s="1"/>
  <c r="U36" i="21"/>
  <c r="K33" i="38" s="1"/>
  <c r="U20" i="21"/>
  <c r="U52" i="19"/>
  <c r="K31" i="38" s="1"/>
  <c r="U36" i="19"/>
  <c r="K30" i="38" s="1"/>
  <c r="U20" i="19"/>
  <c r="U52" i="17"/>
  <c r="K28" i="38" s="1"/>
  <c r="U20" i="17"/>
  <c r="U36" i="17"/>
  <c r="K27" i="38" s="1"/>
  <c r="K17" i="38"/>
  <c r="B2" i="38" l="1"/>
  <c r="A2" i="37"/>
  <c r="A2" i="36"/>
  <c r="A2" i="35"/>
  <c r="A2" i="34"/>
  <c r="A2" i="33"/>
  <c r="A2" i="32"/>
  <c r="A2" i="31"/>
  <c r="A2" i="30"/>
  <c r="A2" i="29"/>
  <c r="A2" i="28"/>
  <c r="A2" i="27"/>
  <c r="A2" i="26"/>
  <c r="A2" i="24"/>
  <c r="A2" i="23"/>
  <c r="A2" i="22"/>
  <c r="A2" i="21"/>
  <c r="A2" i="20"/>
  <c r="A2" i="19"/>
  <c r="A2" i="18"/>
  <c r="A2" i="17"/>
  <c r="A2" i="16"/>
  <c r="A2" i="15"/>
  <c r="A2" i="14"/>
  <c r="A2" i="13"/>
  <c r="A2" i="11"/>
  <c r="A2" i="12"/>
  <c r="A2" i="10"/>
  <c r="A2" i="5"/>
  <c r="A2" i="4"/>
  <c r="A2" i="3"/>
  <c r="A2" i="9"/>
  <c r="A2" i="7"/>
  <c r="M40" i="13" l="1"/>
  <c r="L40" i="14" s="1"/>
  <c r="N40" i="14" s="1"/>
  <c r="O40" i="14" s="1"/>
  <c r="K15" i="38"/>
  <c r="K14" i="38"/>
  <c r="B38" i="13"/>
  <c r="B39" i="13"/>
  <c r="B40" i="13"/>
  <c r="B41" i="13"/>
  <c r="B42" i="13"/>
  <c r="B43" i="13"/>
  <c r="B44" i="13"/>
  <c r="A36" i="13"/>
  <c r="A37" i="13"/>
  <c r="A38" i="13"/>
  <c r="A39" i="13"/>
  <c r="A40" i="13"/>
  <c r="A41" i="13"/>
  <c r="A42" i="13"/>
  <c r="A43" i="13"/>
  <c r="A44" i="13"/>
  <c r="A35" i="13"/>
  <c r="Y11" i="16" l="1"/>
  <c r="Y12" i="16"/>
  <c r="Y13" i="16"/>
  <c r="Y14" i="16"/>
  <c r="Y15" i="16"/>
  <c r="Y16" i="16"/>
  <c r="Y17" i="16"/>
  <c r="Y18" i="16"/>
  <c r="Y19" i="16"/>
  <c r="Y10" i="16"/>
  <c r="Q49" i="15"/>
  <c r="O48" i="15"/>
  <c r="Q48" i="15"/>
  <c r="S48" i="15"/>
  <c r="M47" i="15"/>
  <c r="O47" i="15"/>
  <c r="Q47" i="15"/>
  <c r="K46" i="15"/>
  <c r="M46" i="15"/>
  <c r="O46" i="15"/>
  <c r="Q46" i="15"/>
  <c r="I45" i="15"/>
  <c r="K45" i="15"/>
  <c r="M45" i="15"/>
  <c r="O45" i="15"/>
  <c r="Q45" i="15"/>
  <c r="G44" i="15"/>
  <c r="I44" i="15"/>
  <c r="K44" i="15"/>
  <c r="M44" i="15"/>
  <c r="O44" i="15"/>
  <c r="Q44" i="15"/>
  <c r="E43" i="15"/>
  <c r="G43" i="15"/>
  <c r="I43" i="15"/>
  <c r="K43" i="15"/>
  <c r="M43" i="15"/>
  <c r="O43" i="15"/>
  <c r="Q43" i="15"/>
  <c r="U51" i="15"/>
  <c r="S43" i="15"/>
  <c r="U43" i="15"/>
  <c r="S44" i="15"/>
  <c r="U44" i="15"/>
  <c r="S45" i="15"/>
  <c r="U45" i="15"/>
  <c r="S46" i="15"/>
  <c r="U46" i="15"/>
  <c r="S47" i="15"/>
  <c r="U47" i="15"/>
  <c r="U48" i="15"/>
  <c r="S49" i="15"/>
  <c r="U49" i="15"/>
  <c r="S50" i="15"/>
  <c r="U50" i="15"/>
  <c r="U42" i="15"/>
  <c r="E42" i="15"/>
  <c r="G42" i="15"/>
  <c r="I42" i="15"/>
  <c r="K42" i="15"/>
  <c r="M42" i="15"/>
  <c r="O42" i="15"/>
  <c r="Q42" i="15"/>
  <c r="S42" i="15"/>
  <c r="C42" i="15"/>
  <c r="U27" i="15"/>
  <c r="U28" i="15"/>
  <c r="U29" i="15"/>
  <c r="U30" i="15"/>
  <c r="U31" i="15"/>
  <c r="U32" i="15"/>
  <c r="U33" i="15"/>
  <c r="U34" i="15"/>
  <c r="U35" i="15"/>
  <c r="S27" i="15"/>
  <c r="S28" i="15"/>
  <c r="S29" i="15"/>
  <c r="S30" i="15"/>
  <c r="S31" i="15"/>
  <c r="S32" i="15"/>
  <c r="S33" i="15"/>
  <c r="S34" i="15"/>
  <c r="Q27" i="15"/>
  <c r="Q28" i="15"/>
  <c r="Q29" i="15"/>
  <c r="Q30" i="15"/>
  <c r="Q31" i="15"/>
  <c r="Q32" i="15"/>
  <c r="Q33" i="15"/>
  <c r="O27" i="15"/>
  <c r="O28" i="15"/>
  <c r="O29" i="15"/>
  <c r="O30" i="15"/>
  <c r="O31" i="15"/>
  <c r="O32" i="15"/>
  <c r="M27" i="15"/>
  <c r="M28" i="15"/>
  <c r="M29" i="15"/>
  <c r="M30" i="15"/>
  <c r="M31" i="15"/>
  <c r="K27" i="15"/>
  <c r="K28" i="15"/>
  <c r="K29" i="15"/>
  <c r="K30" i="15"/>
  <c r="I27" i="15"/>
  <c r="I28" i="15"/>
  <c r="I29" i="15"/>
  <c r="G27" i="15"/>
  <c r="G28" i="15"/>
  <c r="E27" i="15"/>
  <c r="E26" i="15"/>
  <c r="G26" i="15"/>
  <c r="I26" i="15"/>
  <c r="K26" i="15"/>
  <c r="M26" i="15"/>
  <c r="O26" i="15"/>
  <c r="Q26" i="15"/>
  <c r="S26" i="15"/>
  <c r="U26" i="15"/>
  <c r="C26" i="15"/>
  <c r="U11" i="15"/>
  <c r="U12" i="15"/>
  <c r="U13" i="15"/>
  <c r="U14" i="15"/>
  <c r="U15" i="15"/>
  <c r="U16" i="15"/>
  <c r="U17" i="15"/>
  <c r="U18" i="15"/>
  <c r="U19" i="15"/>
  <c r="S18" i="15"/>
  <c r="Q11" i="15"/>
  <c r="S11" i="15"/>
  <c r="Q12" i="15"/>
  <c r="S12" i="15"/>
  <c r="Q13" i="15"/>
  <c r="S13" i="15"/>
  <c r="Q14" i="15"/>
  <c r="S14" i="15"/>
  <c r="Q15" i="15"/>
  <c r="S15" i="15"/>
  <c r="Q16" i="15"/>
  <c r="S16" i="15"/>
  <c r="Q17" i="15"/>
  <c r="S17" i="15"/>
  <c r="O11" i="15"/>
  <c r="O12" i="15"/>
  <c r="O13" i="15"/>
  <c r="O14" i="15"/>
  <c r="O15" i="15"/>
  <c r="O16" i="15"/>
  <c r="M11" i="15"/>
  <c r="M12" i="15"/>
  <c r="M13" i="15"/>
  <c r="M14" i="15"/>
  <c r="M15" i="15"/>
  <c r="K11" i="15"/>
  <c r="K12" i="15"/>
  <c r="K13" i="15"/>
  <c r="K14" i="15"/>
  <c r="I11" i="15"/>
  <c r="I12" i="15"/>
  <c r="I13" i="15"/>
  <c r="G11" i="15"/>
  <c r="G12" i="15"/>
  <c r="E11" i="15"/>
  <c r="E10" i="15"/>
  <c r="G10" i="15"/>
  <c r="I10" i="15"/>
  <c r="K10" i="15"/>
  <c r="M10" i="15"/>
  <c r="O10" i="15"/>
  <c r="Q10" i="15"/>
  <c r="S10" i="15"/>
  <c r="U10" i="15"/>
  <c r="C10" i="15"/>
  <c r="U36" i="15" l="1"/>
  <c r="U52" i="15"/>
  <c r="U20" i="15"/>
  <c r="K18" i="14"/>
  <c r="C70" i="8"/>
  <c r="C72" i="8" s="1"/>
  <c r="A2" i="8"/>
  <c r="W11" i="35"/>
  <c r="X15" i="35"/>
  <c r="W10" i="35"/>
  <c r="U11" i="31"/>
  <c r="W11" i="31" s="1"/>
  <c r="U12" i="31"/>
  <c r="X12" i="31" s="1"/>
  <c r="U13" i="31"/>
  <c r="U14" i="31"/>
  <c r="U15" i="31"/>
  <c r="U16" i="31"/>
  <c r="W16" i="31" s="1"/>
  <c r="U17" i="31"/>
  <c r="U18" i="31"/>
  <c r="W18" i="31" s="1"/>
  <c r="U19" i="31"/>
  <c r="S11" i="31"/>
  <c r="S12" i="31"/>
  <c r="S13" i="31"/>
  <c r="S14" i="31"/>
  <c r="S15" i="31"/>
  <c r="W15" i="31" s="1"/>
  <c r="S16" i="31"/>
  <c r="S17" i="31"/>
  <c r="S18" i="31"/>
  <c r="Q11" i="31"/>
  <c r="Q12" i="31"/>
  <c r="Q13" i="31"/>
  <c r="X13" i="31" s="1"/>
  <c r="Q14" i="31"/>
  <c r="Q15" i="31"/>
  <c r="Q16" i="31"/>
  <c r="Q17" i="31"/>
  <c r="O11" i="31"/>
  <c r="O12" i="31"/>
  <c r="O13" i="31"/>
  <c r="O14" i="31"/>
  <c r="O15" i="31"/>
  <c r="O16" i="31"/>
  <c r="M11" i="31"/>
  <c r="M12" i="31"/>
  <c r="M13" i="31"/>
  <c r="M14" i="31"/>
  <c r="M15" i="31"/>
  <c r="K11" i="31"/>
  <c r="K12" i="31"/>
  <c r="K13" i="31"/>
  <c r="K14" i="31"/>
  <c r="I11" i="31"/>
  <c r="I12" i="31"/>
  <c r="I13" i="31"/>
  <c r="G11" i="31"/>
  <c r="G12" i="31"/>
  <c r="G10" i="31"/>
  <c r="E11" i="31"/>
  <c r="E10" i="31"/>
  <c r="I10" i="31"/>
  <c r="K10" i="31"/>
  <c r="M10" i="31"/>
  <c r="O10" i="31"/>
  <c r="Q10" i="31"/>
  <c r="S10" i="31"/>
  <c r="U10" i="31"/>
  <c r="X10" i="31" s="1"/>
  <c r="C10" i="31"/>
  <c r="X10" i="29"/>
  <c r="W14" i="22"/>
  <c r="AA19" i="20"/>
  <c r="A3" i="37"/>
  <c r="A3" i="35"/>
  <c r="A3" i="33"/>
  <c r="A3" i="31"/>
  <c r="A3" i="29"/>
  <c r="A3" i="27"/>
  <c r="A3" i="24"/>
  <c r="AA19" i="37"/>
  <c r="AA18" i="37"/>
  <c r="W18" i="37"/>
  <c r="AA17" i="37"/>
  <c r="X17" i="37"/>
  <c r="W17" i="37"/>
  <c r="AA16" i="37"/>
  <c r="AA15" i="37"/>
  <c r="AA14" i="37"/>
  <c r="X14" i="37"/>
  <c r="AA13" i="37"/>
  <c r="W13" i="37"/>
  <c r="X13" i="37"/>
  <c r="AA12" i="37"/>
  <c r="AA11" i="37"/>
  <c r="AA10" i="37"/>
  <c r="AA19" i="35"/>
  <c r="AA18" i="35"/>
  <c r="W18" i="35"/>
  <c r="AA17" i="35"/>
  <c r="X17" i="35"/>
  <c r="AA16" i="35"/>
  <c r="AA15" i="35"/>
  <c r="W15" i="35"/>
  <c r="AA14" i="35"/>
  <c r="X14" i="35"/>
  <c r="AA13" i="35"/>
  <c r="W13" i="35"/>
  <c r="X13" i="35"/>
  <c r="AA12" i="35"/>
  <c r="W12" i="35"/>
  <c r="AA11" i="35"/>
  <c r="X11" i="35"/>
  <c r="AA10" i="35"/>
  <c r="AA19" i="33"/>
  <c r="AA18" i="33"/>
  <c r="W18" i="33"/>
  <c r="AA17" i="33"/>
  <c r="W17" i="33"/>
  <c r="X17" i="33"/>
  <c r="AA16" i="33"/>
  <c r="W16" i="33"/>
  <c r="X16" i="33"/>
  <c r="AA15" i="33"/>
  <c r="W15" i="33"/>
  <c r="X15" i="33"/>
  <c r="AA14" i="33"/>
  <c r="W14" i="33"/>
  <c r="X14" i="33"/>
  <c r="AA13" i="33"/>
  <c r="W13" i="33"/>
  <c r="X13" i="33"/>
  <c r="AA12" i="33"/>
  <c r="X12" i="33"/>
  <c r="AA11" i="33"/>
  <c r="X11" i="33"/>
  <c r="AA10" i="33"/>
  <c r="W10" i="33"/>
  <c r="AA19" i="31"/>
  <c r="AA18" i="31"/>
  <c r="AA17" i="31"/>
  <c r="X17" i="31"/>
  <c r="AA16" i="31"/>
  <c r="AA15" i="31"/>
  <c r="X15" i="31"/>
  <c r="AA14" i="31"/>
  <c r="X14" i="31"/>
  <c r="AA13" i="31"/>
  <c r="W13" i="31"/>
  <c r="AA12" i="31"/>
  <c r="AA11" i="31"/>
  <c r="AA10" i="31"/>
  <c r="AA19" i="29"/>
  <c r="AA18" i="29"/>
  <c r="W18" i="29"/>
  <c r="AA17" i="29"/>
  <c r="X17" i="29"/>
  <c r="W17" i="29"/>
  <c r="AA16" i="29"/>
  <c r="W16" i="29"/>
  <c r="X16" i="29"/>
  <c r="AA15" i="29"/>
  <c r="W15" i="29"/>
  <c r="X15" i="29"/>
  <c r="AA14" i="29"/>
  <c r="X14" i="29"/>
  <c r="W14" i="29"/>
  <c r="AA13" i="29"/>
  <c r="W13" i="29"/>
  <c r="X13" i="29"/>
  <c r="AA12" i="29"/>
  <c r="X12" i="29"/>
  <c r="AA11" i="29"/>
  <c r="X11" i="29"/>
  <c r="AA10" i="29"/>
  <c r="AA19" i="27"/>
  <c r="AA18" i="27"/>
  <c r="W18" i="27"/>
  <c r="AA17" i="27"/>
  <c r="X17" i="27"/>
  <c r="W17" i="27"/>
  <c r="AA16" i="27"/>
  <c r="W16" i="27"/>
  <c r="X16" i="27"/>
  <c r="AA15" i="27"/>
  <c r="W15" i="27"/>
  <c r="X15" i="27"/>
  <c r="AA14" i="27"/>
  <c r="X14" i="27"/>
  <c r="AA13" i="27"/>
  <c r="W13" i="27"/>
  <c r="X13" i="27"/>
  <c r="AA12" i="27"/>
  <c r="X12" i="27"/>
  <c r="AA11" i="27"/>
  <c r="X11" i="27"/>
  <c r="AA10" i="27"/>
  <c r="W10" i="27"/>
  <c r="AA19" i="24"/>
  <c r="AA18" i="24"/>
  <c r="W18" i="24"/>
  <c r="AA17" i="24"/>
  <c r="X17" i="24"/>
  <c r="W17" i="24"/>
  <c r="AA16" i="24"/>
  <c r="W16" i="24"/>
  <c r="X16" i="24"/>
  <c r="AA15" i="24"/>
  <c r="W15" i="24"/>
  <c r="X15" i="24"/>
  <c r="AA14" i="24"/>
  <c r="X14" i="24"/>
  <c r="AA13" i="24"/>
  <c r="W13" i="24"/>
  <c r="X13" i="24"/>
  <c r="AA12" i="24"/>
  <c r="X12" i="24"/>
  <c r="AA11" i="24"/>
  <c r="X11" i="24"/>
  <c r="AA10" i="24"/>
  <c r="W10" i="24"/>
  <c r="X10" i="24"/>
  <c r="AA19" i="22"/>
  <c r="AA18" i="22"/>
  <c r="AA17" i="22"/>
  <c r="X17" i="22"/>
  <c r="W17" i="22"/>
  <c r="AA16" i="22"/>
  <c r="W16" i="22"/>
  <c r="X16" i="22"/>
  <c r="AA15" i="22"/>
  <c r="W15" i="22"/>
  <c r="X15" i="22"/>
  <c r="AA14" i="22"/>
  <c r="X14" i="22"/>
  <c r="AA13" i="22"/>
  <c r="W13" i="22"/>
  <c r="X13" i="22"/>
  <c r="AA12" i="22"/>
  <c r="X12" i="22"/>
  <c r="AA11" i="22"/>
  <c r="X11" i="22"/>
  <c r="AA10" i="22"/>
  <c r="X10" i="22"/>
  <c r="W10" i="22"/>
  <c r="AA18" i="20"/>
  <c r="W18" i="20"/>
  <c r="AA17" i="20"/>
  <c r="X17" i="20"/>
  <c r="AA16" i="20"/>
  <c r="X16" i="20"/>
  <c r="W16" i="20"/>
  <c r="AA15" i="20"/>
  <c r="W15" i="20"/>
  <c r="X15" i="20"/>
  <c r="AA14" i="20"/>
  <c r="AA13" i="20"/>
  <c r="W13" i="20"/>
  <c r="AA12" i="20"/>
  <c r="W12" i="20"/>
  <c r="X12" i="20"/>
  <c r="AA11" i="20"/>
  <c r="W11" i="20"/>
  <c r="X11" i="20"/>
  <c r="AA10" i="20"/>
  <c r="W10" i="20"/>
  <c r="A3" i="36"/>
  <c r="A3" i="34"/>
  <c r="A3" i="32"/>
  <c r="A3" i="30"/>
  <c r="A3" i="28"/>
  <c r="A3" i="26"/>
  <c r="A3" i="23"/>
  <c r="AA19" i="18"/>
  <c r="AA18" i="18"/>
  <c r="AA17" i="18"/>
  <c r="X17" i="18"/>
  <c r="AA16" i="18"/>
  <c r="W16" i="18"/>
  <c r="X16" i="18"/>
  <c r="AA15" i="18"/>
  <c r="W15" i="18"/>
  <c r="X15" i="18"/>
  <c r="AA14" i="18"/>
  <c r="X14" i="18"/>
  <c r="AA13" i="18"/>
  <c r="W13" i="18"/>
  <c r="X13" i="18"/>
  <c r="AA12" i="18"/>
  <c r="W12" i="18"/>
  <c r="X12" i="18"/>
  <c r="AA11" i="18"/>
  <c r="W11" i="18"/>
  <c r="X11" i="18"/>
  <c r="AA10" i="18"/>
  <c r="W10" i="18"/>
  <c r="X10" i="18"/>
  <c r="X11" i="31" l="1"/>
  <c r="W10" i="31"/>
  <c r="W12" i="31"/>
  <c r="X16" i="31"/>
  <c r="W18" i="18"/>
  <c r="W18" i="22"/>
  <c r="U19" i="16"/>
  <c r="AA19" i="16" s="1"/>
  <c r="U10" i="16"/>
  <c r="M10" i="16"/>
  <c r="E10" i="16"/>
  <c r="I13" i="16"/>
  <c r="K13" i="16"/>
  <c r="M14" i="16"/>
  <c r="O16" i="16"/>
  <c r="O12" i="16"/>
  <c r="Q15" i="16"/>
  <c r="Q11" i="16"/>
  <c r="S15" i="16"/>
  <c r="S11" i="16"/>
  <c r="U16" i="16"/>
  <c r="U12" i="16"/>
  <c r="X17" i="16"/>
  <c r="W16" i="35"/>
  <c r="X12" i="35"/>
  <c r="S10" i="16"/>
  <c r="K10" i="16"/>
  <c r="E11" i="16"/>
  <c r="I12" i="16"/>
  <c r="K12" i="16"/>
  <c r="M13" i="16"/>
  <c r="O15" i="16"/>
  <c r="O11" i="16"/>
  <c r="Q14" i="16"/>
  <c r="S18" i="16"/>
  <c r="S14" i="16"/>
  <c r="U15" i="16"/>
  <c r="U11" i="16"/>
  <c r="W13" i="16"/>
  <c r="Q10" i="16"/>
  <c r="I10" i="16"/>
  <c r="G12" i="16"/>
  <c r="I11" i="16"/>
  <c r="K11" i="16"/>
  <c r="M12" i="16"/>
  <c r="O14" i="16"/>
  <c r="Q17" i="16"/>
  <c r="Q13" i="16"/>
  <c r="S17" i="16"/>
  <c r="S13" i="16"/>
  <c r="U18" i="16"/>
  <c r="AA18" i="16" s="1"/>
  <c r="U14" i="16"/>
  <c r="AA14" i="16" s="1"/>
  <c r="C10" i="16"/>
  <c r="O10" i="16"/>
  <c r="G10" i="16"/>
  <c r="G11" i="16"/>
  <c r="K14" i="16"/>
  <c r="M15" i="16"/>
  <c r="M11" i="16"/>
  <c r="O13" i="16"/>
  <c r="Q16" i="16"/>
  <c r="Q12" i="16"/>
  <c r="S16" i="16"/>
  <c r="S12" i="16"/>
  <c r="U17" i="16"/>
  <c r="U13" i="16"/>
  <c r="X11" i="37"/>
  <c r="X11" i="16" s="1"/>
  <c r="X15" i="37"/>
  <c r="X15" i="16" s="1"/>
  <c r="W16" i="37"/>
  <c r="X16" i="37"/>
  <c r="W10" i="37"/>
  <c r="X12" i="37"/>
  <c r="W15" i="37"/>
  <c r="W15" i="16" s="1"/>
  <c r="X10" i="35"/>
  <c r="X16" i="35"/>
  <c r="W14" i="24"/>
  <c r="W10" i="29"/>
  <c r="X14" i="20"/>
  <c r="X14" i="16" s="1"/>
  <c r="X10" i="37"/>
  <c r="W11" i="37"/>
  <c r="W12" i="37"/>
  <c r="W14" i="37"/>
  <c r="W14" i="35"/>
  <c r="W17" i="35"/>
  <c r="X10" i="33"/>
  <c r="W11" i="33"/>
  <c r="W12" i="33"/>
  <c r="W14" i="31"/>
  <c r="W17" i="31"/>
  <c r="W11" i="29"/>
  <c r="W12" i="29"/>
  <c r="X10" i="27"/>
  <c r="W11" i="27"/>
  <c r="W12" i="27"/>
  <c r="W14" i="27"/>
  <c r="W11" i="24"/>
  <c r="W12" i="24"/>
  <c r="W11" i="22"/>
  <c r="W12" i="22"/>
  <c r="X10" i="20"/>
  <c r="X13" i="20"/>
  <c r="X13" i="16" s="1"/>
  <c r="W14" i="20"/>
  <c r="W17" i="20"/>
  <c r="W14" i="18"/>
  <c r="W17" i="18"/>
  <c r="AA17" i="16"/>
  <c r="AA16" i="16"/>
  <c r="AA15" i="16"/>
  <c r="AA13" i="16"/>
  <c r="AA12" i="16"/>
  <c r="AA11" i="16"/>
  <c r="AA10" i="16"/>
  <c r="A36" i="14"/>
  <c r="A37" i="14"/>
  <c r="A38" i="14"/>
  <c r="A39" i="14"/>
  <c r="A40" i="14"/>
  <c r="A41" i="14"/>
  <c r="A42" i="14"/>
  <c r="A43" i="14"/>
  <c r="A44" i="14"/>
  <c r="A35" i="14"/>
  <c r="A14" i="14"/>
  <c r="A15" i="14"/>
  <c r="A16" i="14"/>
  <c r="A17" i="14"/>
  <c r="A18" i="14"/>
  <c r="A19" i="14"/>
  <c r="A20" i="14"/>
  <c r="A21" i="14"/>
  <c r="A22" i="14"/>
  <c r="A13" i="14"/>
  <c r="B14" i="14"/>
  <c r="B36" i="14" s="1"/>
  <c r="B15" i="14"/>
  <c r="B37" i="14" s="1"/>
  <c r="B16" i="14"/>
  <c r="B17" i="14"/>
  <c r="B18" i="14"/>
  <c r="B19" i="14"/>
  <c r="B20" i="14"/>
  <c r="B21" i="14"/>
  <c r="B22" i="14"/>
  <c r="B13" i="14"/>
  <c r="B35" i="14" s="1"/>
  <c r="M45" i="14"/>
  <c r="J45" i="14"/>
  <c r="I45" i="14"/>
  <c r="H45" i="14"/>
  <c r="K44" i="14"/>
  <c r="K43" i="14"/>
  <c r="K42" i="14"/>
  <c r="K41" i="14"/>
  <c r="K39" i="14"/>
  <c r="K38" i="14"/>
  <c r="K37" i="14"/>
  <c r="K36" i="14"/>
  <c r="K35" i="14"/>
  <c r="M23" i="14"/>
  <c r="J23" i="14"/>
  <c r="I23" i="14"/>
  <c r="H23" i="14"/>
  <c r="K22" i="14"/>
  <c r="K21" i="14"/>
  <c r="K20" i="14"/>
  <c r="K19" i="14"/>
  <c r="K17" i="14"/>
  <c r="K16" i="14"/>
  <c r="K15" i="14"/>
  <c r="K14" i="14"/>
  <c r="K13" i="14"/>
  <c r="K45" i="14" l="1"/>
  <c r="W18" i="16"/>
  <c r="X12" i="16"/>
  <c r="W16" i="16"/>
  <c r="K23" i="14"/>
  <c r="W10" i="16"/>
  <c r="W17" i="16"/>
  <c r="W12" i="16"/>
  <c r="W11" i="16"/>
  <c r="X10" i="16"/>
  <c r="W14" i="16"/>
  <c r="X16" i="16"/>
  <c r="L45" i="13"/>
  <c r="K45" i="13"/>
  <c r="J45" i="13"/>
  <c r="I45" i="13"/>
  <c r="H45" i="13"/>
  <c r="M44" i="13"/>
  <c r="L44" i="14" s="1"/>
  <c r="N44" i="14" s="1"/>
  <c r="O44" i="14" s="1"/>
  <c r="M43" i="13"/>
  <c r="L43" i="14" s="1"/>
  <c r="N43" i="14" s="1"/>
  <c r="O43" i="14" s="1"/>
  <c r="M42" i="13"/>
  <c r="L42" i="14" s="1"/>
  <c r="N42" i="14" s="1"/>
  <c r="O42" i="14" s="1"/>
  <c r="M41" i="13"/>
  <c r="L41" i="14" s="1"/>
  <c r="N41" i="14" s="1"/>
  <c r="O41" i="14" s="1"/>
  <c r="M39" i="13"/>
  <c r="L39" i="14" s="1"/>
  <c r="N39" i="14" s="1"/>
  <c r="O39" i="14" s="1"/>
  <c r="M38" i="13"/>
  <c r="L38" i="14" s="1"/>
  <c r="N38" i="14" s="1"/>
  <c r="O38" i="14" s="1"/>
  <c r="M37" i="13"/>
  <c r="L37" i="14" s="1"/>
  <c r="N37" i="14" s="1"/>
  <c r="O37" i="14" s="1"/>
  <c r="M36" i="13"/>
  <c r="L36" i="14" s="1"/>
  <c r="N36" i="14" s="1"/>
  <c r="O36" i="14" s="1"/>
  <c r="M35" i="13"/>
  <c r="L35" i="14" s="1"/>
  <c r="N35" i="14" s="1"/>
  <c r="O35" i="14" s="1"/>
  <c r="L23" i="13"/>
  <c r="K23" i="13"/>
  <c r="J23" i="13"/>
  <c r="I23" i="13"/>
  <c r="H23" i="13"/>
  <c r="M22" i="13"/>
  <c r="B22" i="13"/>
  <c r="A22" i="13"/>
  <c r="M21" i="13"/>
  <c r="B21" i="13"/>
  <c r="A21" i="13"/>
  <c r="M20" i="13"/>
  <c r="B20" i="13"/>
  <c r="A20" i="13"/>
  <c r="M19" i="13"/>
  <c r="B19" i="13"/>
  <c r="A19" i="13"/>
  <c r="M18" i="13"/>
  <c r="B18" i="13"/>
  <c r="A18" i="13"/>
  <c r="M17" i="13"/>
  <c r="B17" i="13"/>
  <c r="A17" i="13"/>
  <c r="M16" i="13"/>
  <c r="B16" i="13"/>
  <c r="A16" i="13"/>
  <c r="M15" i="13"/>
  <c r="B15" i="13"/>
  <c r="A15" i="13"/>
  <c r="M14" i="13"/>
  <c r="B14" i="13"/>
  <c r="A14" i="13"/>
  <c r="M13" i="13"/>
  <c r="B13" i="13"/>
  <c r="A13" i="13"/>
  <c r="I63" i="12"/>
  <c r="K13" i="38" s="1"/>
  <c r="G63" i="12"/>
  <c r="F63" i="12"/>
  <c r="K11" i="38" s="1"/>
  <c r="E63" i="12"/>
  <c r="I31" i="12"/>
  <c r="G31" i="12"/>
  <c r="F31" i="12"/>
  <c r="E31" i="12"/>
  <c r="P21" i="10"/>
  <c r="O21" i="10"/>
  <c r="N21" i="10"/>
  <c r="M21" i="10"/>
  <c r="K21" i="10"/>
  <c r="J21" i="10"/>
  <c r="H21" i="10"/>
  <c r="Q20" i="10"/>
  <c r="Q19" i="10"/>
  <c r="Q18" i="10"/>
  <c r="Q17" i="10"/>
  <c r="Q16" i="10"/>
  <c r="Q15" i="10"/>
  <c r="Q14" i="10"/>
  <c r="Q13" i="10"/>
  <c r="Q12" i="10"/>
  <c r="Q11" i="10"/>
  <c r="B25" i="5"/>
  <c r="B24" i="5"/>
  <c r="B23" i="5"/>
  <c r="B22" i="5"/>
  <c r="B15" i="5"/>
  <c r="H20" i="9"/>
  <c r="F20" i="9"/>
  <c r="H10" i="9"/>
  <c r="F10" i="9"/>
  <c r="K57" i="38" s="1"/>
  <c r="H67" i="7"/>
  <c r="F67" i="7"/>
  <c r="H58" i="7"/>
  <c r="F58" i="7"/>
  <c r="H15" i="7"/>
  <c r="H33" i="7" s="1"/>
  <c r="F15" i="7"/>
  <c r="F33" i="7" s="1"/>
  <c r="F38" i="7"/>
  <c r="C66" i="8"/>
  <c r="C68" i="8" s="1"/>
  <c r="C62" i="8"/>
  <c r="C64" i="8" s="1"/>
  <c r="C58" i="8"/>
  <c r="C60" i="8" s="1"/>
  <c r="C54" i="8"/>
  <c r="C56" i="8" s="1"/>
  <c r="C50" i="8"/>
  <c r="C52" i="8" s="1"/>
  <c r="C46" i="8"/>
  <c r="C48" i="8" s="1"/>
  <c r="C44" i="8"/>
  <c r="C36" i="8"/>
  <c r="C53" i="6"/>
  <c r="A43" i="1"/>
  <c r="K10" i="38" l="1"/>
  <c r="K9" i="38"/>
  <c r="L45" i="14"/>
  <c r="F1" i="38"/>
  <c r="Q1" i="37"/>
  <c r="U7" i="37" s="1"/>
  <c r="O1" i="36"/>
  <c r="U8" i="36" s="1"/>
  <c r="Q1" i="35"/>
  <c r="U7" i="35" s="1"/>
  <c r="O1" i="34"/>
  <c r="U8" i="34" s="1"/>
  <c r="Q1" i="33"/>
  <c r="U7" i="33" s="1"/>
  <c r="O1" i="32"/>
  <c r="U8" i="32" s="1"/>
  <c r="Q1" i="31"/>
  <c r="U7" i="31" s="1"/>
  <c r="O1" i="30"/>
  <c r="U8" i="30" s="1"/>
  <c r="Q1" i="29"/>
  <c r="U7" i="29" s="1"/>
  <c r="O1" i="28"/>
  <c r="U8" i="28" s="1"/>
  <c r="Q1" i="27"/>
  <c r="U7" i="27" s="1"/>
  <c r="O1" i="26"/>
  <c r="U8" i="26" s="1"/>
  <c r="Q1" i="24"/>
  <c r="U7" i="24" s="1"/>
  <c r="O1" i="23"/>
  <c r="U8" i="23" s="1"/>
  <c r="Q1" i="22"/>
  <c r="U7" i="22" s="1"/>
  <c r="O1" i="21"/>
  <c r="U8" i="21" s="1"/>
  <c r="Q1" i="20"/>
  <c r="U7" i="20" s="1"/>
  <c r="O1" i="19"/>
  <c r="U8" i="19" s="1"/>
  <c r="Q1" i="18"/>
  <c r="U7" i="18" s="1"/>
  <c r="O1" i="17"/>
  <c r="U8" i="17" s="1"/>
  <c r="Q1" i="16"/>
  <c r="U7" i="16" s="1"/>
  <c r="O1" i="15"/>
  <c r="U8" i="15" s="1"/>
  <c r="F1" i="14"/>
  <c r="F1" i="13"/>
  <c r="C1" i="11"/>
  <c r="G1" i="10"/>
  <c r="E1" i="5"/>
  <c r="E1" i="4"/>
  <c r="E1" i="3"/>
  <c r="E1" i="2"/>
  <c r="E1" i="7"/>
  <c r="E1" i="9"/>
  <c r="H12" i="9"/>
  <c r="H22" i="9" s="1"/>
  <c r="H27" i="9" s="1"/>
  <c r="H31" i="9" s="1"/>
  <c r="K58" i="38"/>
  <c r="K26" i="38"/>
  <c r="L13" i="14"/>
  <c r="K29" i="38" s="1"/>
  <c r="L17" i="14"/>
  <c r="N17" i="14" s="1"/>
  <c r="O17" i="14" s="1"/>
  <c r="L21" i="14"/>
  <c r="N21" i="14" s="1"/>
  <c r="O21" i="14" s="1"/>
  <c r="L16" i="14"/>
  <c r="N16" i="14" s="1"/>
  <c r="O16" i="14" s="1"/>
  <c r="L20" i="14"/>
  <c r="N20" i="14" s="1"/>
  <c r="O20" i="14" s="1"/>
  <c r="L19" i="14"/>
  <c r="N19" i="14" s="1"/>
  <c r="O19" i="14" s="1"/>
  <c r="L15" i="14"/>
  <c r="N15" i="14" s="1"/>
  <c r="O15" i="14" s="1"/>
  <c r="L14" i="14"/>
  <c r="N14" i="14" s="1"/>
  <c r="O14" i="14" s="1"/>
  <c r="L18" i="14"/>
  <c r="N18" i="14" s="1"/>
  <c r="O18" i="14" s="1"/>
  <c r="L22" i="14"/>
  <c r="N22" i="14" s="1"/>
  <c r="O22" i="14" s="1"/>
  <c r="K25" i="38"/>
  <c r="K24" i="38"/>
  <c r="K12" i="38"/>
  <c r="F12" i="9"/>
  <c r="F22" i="9" s="1"/>
  <c r="F27" i="9" s="1"/>
  <c r="F31" i="9" s="1"/>
  <c r="Q21" i="10"/>
  <c r="K18" i="38" s="1"/>
  <c r="K8" i="38"/>
  <c r="M45" i="13"/>
  <c r="F69" i="7"/>
  <c r="H69" i="7"/>
  <c r="K7" i="38"/>
  <c r="K6" i="38"/>
  <c r="M23" i="13"/>
  <c r="N45" i="14"/>
  <c r="H6" i="7"/>
  <c r="H38" i="7" l="1"/>
  <c r="H5" i="9"/>
  <c r="L23" i="14"/>
  <c r="Q7" i="16"/>
  <c r="A17" i="16" s="1"/>
  <c r="O7" i="16"/>
  <c r="A16" i="16" s="1"/>
  <c r="M7" i="16"/>
  <c r="A15" i="16" s="1"/>
  <c r="A19" i="16"/>
  <c r="K7" i="16"/>
  <c r="A14" i="16" s="1"/>
  <c r="I7" i="16"/>
  <c r="A13" i="16" s="1"/>
  <c r="G7" i="16"/>
  <c r="A12" i="16" s="1"/>
  <c r="E7" i="16"/>
  <c r="A11" i="16" s="1"/>
  <c r="S7" i="16"/>
  <c r="A18" i="16" s="1"/>
  <c r="C7" i="16"/>
  <c r="A10" i="16" s="1"/>
  <c r="M7" i="18"/>
  <c r="A15" i="18" s="1"/>
  <c r="S7" i="18"/>
  <c r="A18" i="18" s="1"/>
  <c r="C7" i="18"/>
  <c r="A10" i="18" s="1"/>
  <c r="A19" i="18"/>
  <c r="I7" i="18"/>
  <c r="A13" i="18" s="1"/>
  <c r="E7" i="18"/>
  <c r="A11" i="18" s="1"/>
  <c r="K7" i="18"/>
  <c r="A14" i="18" s="1"/>
  <c r="G7" i="18"/>
  <c r="A12" i="18" s="1"/>
  <c r="Q7" i="18"/>
  <c r="A17" i="18" s="1"/>
  <c r="O7" i="18"/>
  <c r="A16" i="18" s="1"/>
  <c r="M7" i="20"/>
  <c r="A15" i="20" s="1"/>
  <c r="S7" i="20"/>
  <c r="A18" i="20" s="1"/>
  <c r="C7" i="20"/>
  <c r="A10" i="20" s="1"/>
  <c r="Q7" i="20"/>
  <c r="A17" i="20" s="1"/>
  <c r="O7" i="20"/>
  <c r="A16" i="20" s="1"/>
  <c r="E7" i="20"/>
  <c r="A11" i="20" s="1"/>
  <c r="K7" i="20"/>
  <c r="A14" i="20" s="1"/>
  <c r="A19" i="20"/>
  <c r="I7" i="20"/>
  <c r="A13" i="20" s="1"/>
  <c r="G7" i="20"/>
  <c r="A12" i="20" s="1"/>
  <c r="M7" i="22"/>
  <c r="A15" i="22" s="1"/>
  <c r="S7" i="22"/>
  <c r="A18" i="22" s="1"/>
  <c r="C7" i="22"/>
  <c r="A10" i="22" s="1"/>
  <c r="Q7" i="22"/>
  <c r="A17" i="22" s="1"/>
  <c r="O7" i="22"/>
  <c r="A16" i="22" s="1"/>
  <c r="E7" i="22"/>
  <c r="A11" i="22" s="1"/>
  <c r="K7" i="22"/>
  <c r="A14" i="22" s="1"/>
  <c r="A19" i="22"/>
  <c r="I7" i="22"/>
  <c r="A13" i="22" s="1"/>
  <c r="G7" i="22"/>
  <c r="A12" i="22" s="1"/>
  <c r="M7" i="24"/>
  <c r="A15" i="24" s="1"/>
  <c r="S7" i="24"/>
  <c r="A18" i="24" s="1"/>
  <c r="C7" i="24"/>
  <c r="A10" i="24" s="1"/>
  <c r="Q7" i="24"/>
  <c r="A17" i="24" s="1"/>
  <c r="O7" i="24"/>
  <c r="A16" i="24" s="1"/>
  <c r="E7" i="24"/>
  <c r="A11" i="24" s="1"/>
  <c r="K7" i="24"/>
  <c r="A14" i="24" s="1"/>
  <c r="A19" i="24"/>
  <c r="I7" i="24"/>
  <c r="A13" i="24" s="1"/>
  <c r="G7" i="24"/>
  <c r="A12" i="24" s="1"/>
  <c r="M7" i="27"/>
  <c r="A15" i="27" s="1"/>
  <c r="S7" i="27"/>
  <c r="A18" i="27" s="1"/>
  <c r="C7" i="27"/>
  <c r="A10" i="27" s="1"/>
  <c r="Q7" i="27"/>
  <c r="A17" i="27" s="1"/>
  <c r="O7" i="27"/>
  <c r="A16" i="27" s="1"/>
  <c r="E7" i="27"/>
  <c r="A11" i="27" s="1"/>
  <c r="K7" i="27"/>
  <c r="A14" i="27" s="1"/>
  <c r="A19" i="27"/>
  <c r="I7" i="27"/>
  <c r="A13" i="27" s="1"/>
  <c r="G7" i="27"/>
  <c r="A12" i="27" s="1"/>
  <c r="M7" i="29"/>
  <c r="A15" i="29" s="1"/>
  <c r="S7" i="29"/>
  <c r="A18" i="29" s="1"/>
  <c r="C7" i="29"/>
  <c r="A10" i="29" s="1"/>
  <c r="Q7" i="29"/>
  <c r="A17" i="29" s="1"/>
  <c r="O7" i="29"/>
  <c r="A16" i="29" s="1"/>
  <c r="E7" i="29"/>
  <c r="A11" i="29" s="1"/>
  <c r="K7" i="29"/>
  <c r="A14" i="29" s="1"/>
  <c r="A19" i="29"/>
  <c r="I7" i="29"/>
  <c r="A13" i="29" s="1"/>
  <c r="G7" i="29"/>
  <c r="A12" i="29" s="1"/>
  <c r="M7" i="31"/>
  <c r="A15" i="31" s="1"/>
  <c r="S7" i="31"/>
  <c r="A18" i="31" s="1"/>
  <c r="C7" i="31"/>
  <c r="A10" i="31" s="1"/>
  <c r="Q7" i="31"/>
  <c r="A17" i="31" s="1"/>
  <c r="O7" i="31"/>
  <c r="A16" i="31" s="1"/>
  <c r="E7" i="31"/>
  <c r="A11" i="31" s="1"/>
  <c r="K7" i="31"/>
  <c r="A14" i="31" s="1"/>
  <c r="A19" i="31"/>
  <c r="I7" i="31"/>
  <c r="A13" i="31" s="1"/>
  <c r="G7" i="31"/>
  <c r="A12" i="31" s="1"/>
  <c r="E7" i="33"/>
  <c r="A11" i="33" s="1"/>
  <c r="K7" i="33"/>
  <c r="A14" i="33" s="1"/>
  <c r="A19" i="33"/>
  <c r="I7" i="33"/>
  <c r="A13" i="33" s="1"/>
  <c r="G7" i="33"/>
  <c r="A12" i="33" s="1"/>
  <c r="M7" i="33"/>
  <c r="A15" i="33" s="1"/>
  <c r="S7" i="33"/>
  <c r="A18" i="33" s="1"/>
  <c r="C7" i="33"/>
  <c r="A10" i="33" s="1"/>
  <c r="Q7" i="33"/>
  <c r="A17" i="33" s="1"/>
  <c r="O7" i="33"/>
  <c r="A16" i="33" s="1"/>
  <c r="E7" i="35"/>
  <c r="A11" i="35" s="1"/>
  <c r="S7" i="35"/>
  <c r="A18" i="35" s="1"/>
  <c r="C7" i="35"/>
  <c r="A10" i="35" s="1"/>
  <c r="A19" i="35"/>
  <c r="I7" i="35"/>
  <c r="A13" i="35" s="1"/>
  <c r="M7" i="35"/>
  <c r="A15" i="35" s="1"/>
  <c r="G7" i="35"/>
  <c r="A12" i="35" s="1"/>
  <c r="K7" i="35"/>
  <c r="A14" i="35" s="1"/>
  <c r="O7" i="35"/>
  <c r="A16" i="35" s="1"/>
  <c r="Q7" i="35"/>
  <c r="A17" i="35" s="1"/>
  <c r="E7" i="37"/>
  <c r="A11" i="37" s="1"/>
  <c r="K7" i="37"/>
  <c r="A14" i="37" s="1"/>
  <c r="A19" i="37"/>
  <c r="I7" i="37"/>
  <c r="A13" i="37" s="1"/>
  <c r="G7" i="37"/>
  <c r="A12" i="37" s="1"/>
  <c r="M7" i="37"/>
  <c r="A15" i="37" s="1"/>
  <c r="S7" i="37"/>
  <c r="A18" i="37" s="1"/>
  <c r="C7" i="37"/>
  <c r="A10" i="37" s="1"/>
  <c r="Q7" i="37"/>
  <c r="A17" i="37" s="1"/>
  <c r="O7" i="37"/>
  <c r="A16" i="37" s="1"/>
  <c r="A35" i="15"/>
  <c r="U40" i="15"/>
  <c r="I8" i="15"/>
  <c r="K8" i="15"/>
  <c r="O8" i="15"/>
  <c r="A19" i="15"/>
  <c r="E8" i="15"/>
  <c r="A51" i="15"/>
  <c r="Q8" i="15"/>
  <c r="S8" i="15"/>
  <c r="C8" i="15"/>
  <c r="G8" i="15"/>
  <c r="M8" i="15"/>
  <c r="U24" i="15"/>
  <c r="U24" i="17"/>
  <c r="E8" i="17"/>
  <c r="I8" i="17"/>
  <c r="A19" i="17"/>
  <c r="A51" i="17"/>
  <c r="K8" i="17"/>
  <c r="M8" i="17"/>
  <c r="O8" i="17"/>
  <c r="U40" i="17"/>
  <c r="Q8" i="17"/>
  <c r="A35" i="17"/>
  <c r="C8" i="17"/>
  <c r="S8" i="17"/>
  <c r="G8" i="17"/>
  <c r="U24" i="19"/>
  <c r="U40" i="19"/>
  <c r="A51" i="19"/>
  <c r="A19" i="19"/>
  <c r="I8" i="19"/>
  <c r="G8" i="19"/>
  <c r="E8" i="19"/>
  <c r="K8" i="19"/>
  <c r="A35" i="19"/>
  <c r="Q8" i="19"/>
  <c r="O8" i="19"/>
  <c r="M8" i="19"/>
  <c r="S8" i="19"/>
  <c r="C8" i="19"/>
  <c r="U24" i="21"/>
  <c r="U40" i="21"/>
  <c r="A51" i="21"/>
  <c r="A19" i="21"/>
  <c r="I8" i="21"/>
  <c r="O8" i="21"/>
  <c r="C8" i="21"/>
  <c r="E8" i="21"/>
  <c r="A35" i="21"/>
  <c r="Q8" i="21"/>
  <c r="K8" i="21"/>
  <c r="G8" i="21"/>
  <c r="M8" i="21"/>
  <c r="S8" i="21"/>
  <c r="U24" i="23"/>
  <c r="U40" i="23"/>
  <c r="A51" i="23"/>
  <c r="A19" i="23"/>
  <c r="I8" i="23"/>
  <c r="G8" i="23"/>
  <c r="E8" i="23"/>
  <c r="K8" i="23"/>
  <c r="A35" i="23"/>
  <c r="Q8" i="23"/>
  <c r="O8" i="23"/>
  <c r="M8" i="23"/>
  <c r="S8" i="23"/>
  <c r="C8" i="23"/>
  <c r="U24" i="26"/>
  <c r="A51" i="26"/>
  <c r="U40" i="26"/>
  <c r="A35" i="26"/>
  <c r="A19" i="26"/>
  <c r="I8" i="26"/>
  <c r="C8" i="26"/>
  <c r="G8" i="26"/>
  <c r="M8" i="26"/>
  <c r="Q8" i="26"/>
  <c r="S8" i="26"/>
  <c r="O8" i="26"/>
  <c r="K8" i="26"/>
  <c r="E8" i="26"/>
  <c r="U24" i="28"/>
  <c r="A51" i="28"/>
  <c r="A19" i="28"/>
  <c r="I8" i="28"/>
  <c r="O8" i="28"/>
  <c r="C8" i="28"/>
  <c r="E8" i="28"/>
  <c r="U40" i="28"/>
  <c r="A35" i="28"/>
  <c r="Q8" i="28"/>
  <c r="S8" i="28"/>
  <c r="G8" i="28"/>
  <c r="M8" i="28"/>
  <c r="K8" i="28"/>
  <c r="U24" i="30"/>
  <c r="A51" i="30"/>
  <c r="A19" i="30"/>
  <c r="I8" i="30"/>
  <c r="O8" i="30"/>
  <c r="C8" i="30"/>
  <c r="E8" i="30"/>
  <c r="U40" i="30"/>
  <c r="A35" i="30"/>
  <c r="Q8" i="30"/>
  <c r="K8" i="30"/>
  <c r="G8" i="30"/>
  <c r="M8" i="30"/>
  <c r="S8" i="30"/>
  <c r="U24" i="32"/>
  <c r="A51" i="32"/>
  <c r="A19" i="32"/>
  <c r="I8" i="32"/>
  <c r="O8" i="32"/>
  <c r="S8" i="32"/>
  <c r="E8" i="32"/>
  <c r="U40" i="32"/>
  <c r="A35" i="32"/>
  <c r="Q8" i="32"/>
  <c r="K8" i="32"/>
  <c r="G8" i="32"/>
  <c r="M8" i="32"/>
  <c r="C8" i="32"/>
  <c r="U24" i="34"/>
  <c r="A51" i="34"/>
  <c r="A19" i="34"/>
  <c r="I8" i="34"/>
  <c r="O8" i="34"/>
  <c r="S8" i="34"/>
  <c r="E8" i="34"/>
  <c r="U40" i="34"/>
  <c r="A35" i="34"/>
  <c r="Q8" i="34"/>
  <c r="C8" i="34"/>
  <c r="G8" i="34"/>
  <c r="M8" i="34"/>
  <c r="K8" i="34"/>
  <c r="U24" i="36"/>
  <c r="A51" i="36"/>
  <c r="A19" i="36"/>
  <c r="I8" i="36"/>
  <c r="G8" i="36"/>
  <c r="E8" i="36"/>
  <c r="K8" i="36"/>
  <c r="U40" i="36"/>
  <c r="A35" i="36"/>
  <c r="Q8" i="36"/>
  <c r="O8" i="36"/>
  <c r="M8" i="36"/>
  <c r="S8" i="36"/>
  <c r="C8" i="36"/>
  <c r="H37" i="9"/>
  <c r="H47" i="9" s="1"/>
  <c r="F36" i="9" s="1"/>
  <c r="N13" i="14"/>
  <c r="K56" i="38"/>
  <c r="K32" i="38"/>
  <c r="K47" i="38"/>
  <c r="K38" i="38"/>
  <c r="K41" i="38"/>
  <c r="K44" i="38"/>
  <c r="K35" i="38"/>
  <c r="K50" i="38"/>
  <c r="K53" i="38"/>
  <c r="F37" i="9"/>
  <c r="K21" i="38" s="1"/>
  <c r="K20" i="38"/>
  <c r="K22" i="38" l="1"/>
  <c r="C40" i="36"/>
  <c r="A26" i="36"/>
  <c r="C24" i="36"/>
  <c r="A42" i="36"/>
  <c r="A10" i="36"/>
  <c r="M40" i="36"/>
  <c r="A47" i="36"/>
  <c r="A15" i="36"/>
  <c r="M24" i="36"/>
  <c r="A31" i="36"/>
  <c r="Q24" i="36"/>
  <c r="A33" i="36"/>
  <c r="Q40" i="36"/>
  <c r="A49" i="36"/>
  <c r="A17" i="36"/>
  <c r="E40" i="36"/>
  <c r="A27" i="36"/>
  <c r="E24" i="36"/>
  <c r="A43" i="36"/>
  <c r="A11" i="36"/>
  <c r="I24" i="36"/>
  <c r="A45" i="36"/>
  <c r="A13" i="36"/>
  <c r="I40" i="36"/>
  <c r="A29" i="36"/>
  <c r="K40" i="34"/>
  <c r="A46" i="34"/>
  <c r="A14" i="34"/>
  <c r="K24" i="34"/>
  <c r="A30" i="34"/>
  <c r="G24" i="34"/>
  <c r="A12" i="34"/>
  <c r="G40" i="34"/>
  <c r="A28" i="34"/>
  <c r="A44" i="34"/>
  <c r="Q24" i="34"/>
  <c r="A49" i="34"/>
  <c r="A17" i="34"/>
  <c r="Q40" i="34"/>
  <c r="A33" i="34"/>
  <c r="S40" i="34"/>
  <c r="A34" i="34"/>
  <c r="S24" i="34"/>
  <c r="A50" i="34"/>
  <c r="A18" i="34"/>
  <c r="I24" i="34"/>
  <c r="A45" i="34"/>
  <c r="A13" i="34"/>
  <c r="I40" i="34"/>
  <c r="A29" i="34"/>
  <c r="C40" i="32"/>
  <c r="A26" i="32"/>
  <c r="C24" i="32"/>
  <c r="A42" i="32"/>
  <c r="A10" i="32"/>
  <c r="G24" i="32"/>
  <c r="A44" i="32"/>
  <c r="A12" i="32"/>
  <c r="G40" i="32"/>
  <c r="A28" i="32"/>
  <c r="Q24" i="32"/>
  <c r="A33" i="32"/>
  <c r="Q40" i="32"/>
  <c r="A49" i="32"/>
  <c r="A17" i="32"/>
  <c r="S40" i="32"/>
  <c r="A50" i="32"/>
  <c r="A18" i="32"/>
  <c r="S24" i="32"/>
  <c r="A34" i="32"/>
  <c r="I24" i="32"/>
  <c r="A29" i="32"/>
  <c r="I40" i="32"/>
  <c r="A45" i="32"/>
  <c r="A13" i="32"/>
  <c r="S40" i="30"/>
  <c r="A50" i="30"/>
  <c r="A18" i="30"/>
  <c r="S24" i="30"/>
  <c r="A34" i="30"/>
  <c r="G24" i="30"/>
  <c r="A12" i="30"/>
  <c r="G40" i="30"/>
  <c r="A44" i="30"/>
  <c r="A28" i="30"/>
  <c r="Q24" i="30"/>
  <c r="A49" i="30"/>
  <c r="A17" i="30"/>
  <c r="Q40" i="30"/>
  <c r="A33" i="30"/>
  <c r="C40" i="30"/>
  <c r="A26" i="30"/>
  <c r="C24" i="30"/>
  <c r="A42" i="30"/>
  <c r="A10" i="30"/>
  <c r="I24" i="30"/>
  <c r="A45" i="30"/>
  <c r="A13" i="30"/>
  <c r="I40" i="30"/>
  <c r="A29" i="30"/>
  <c r="K40" i="28"/>
  <c r="A30" i="28"/>
  <c r="K24" i="28"/>
  <c r="A46" i="28"/>
  <c r="A14" i="28"/>
  <c r="G24" i="28"/>
  <c r="A44" i="28"/>
  <c r="A12" i="28"/>
  <c r="G40" i="28"/>
  <c r="A28" i="28"/>
  <c r="Q24" i="28"/>
  <c r="A33" i="28"/>
  <c r="Q40" i="28"/>
  <c r="A49" i="28"/>
  <c r="A17" i="28"/>
  <c r="C40" i="28"/>
  <c r="A42" i="28"/>
  <c r="A10" i="28"/>
  <c r="C24" i="28"/>
  <c r="A26" i="28"/>
  <c r="I24" i="28"/>
  <c r="A29" i="28"/>
  <c r="I40" i="28"/>
  <c r="A45" i="28"/>
  <c r="A13" i="28"/>
  <c r="E40" i="26"/>
  <c r="A27" i="26"/>
  <c r="E24" i="26"/>
  <c r="A43" i="26"/>
  <c r="A11" i="26"/>
  <c r="O24" i="26"/>
  <c r="A32" i="26"/>
  <c r="A16" i="26"/>
  <c r="O40" i="26"/>
  <c r="A48" i="26"/>
  <c r="Q24" i="26"/>
  <c r="A33" i="26"/>
  <c r="Q40" i="26"/>
  <c r="A49" i="26"/>
  <c r="A17" i="26"/>
  <c r="G24" i="26"/>
  <c r="A12" i="26"/>
  <c r="G40" i="26"/>
  <c r="A44" i="26"/>
  <c r="A28" i="26"/>
  <c r="I24" i="26"/>
  <c r="A45" i="26"/>
  <c r="A13" i="26"/>
  <c r="I40" i="26"/>
  <c r="A29" i="26"/>
  <c r="C40" i="23"/>
  <c r="A26" i="23"/>
  <c r="C24" i="23"/>
  <c r="A42" i="23"/>
  <c r="A10" i="23"/>
  <c r="M40" i="23"/>
  <c r="A47" i="23"/>
  <c r="M24" i="23"/>
  <c r="A15" i="23"/>
  <c r="A31" i="23"/>
  <c r="Q24" i="23"/>
  <c r="A49" i="23"/>
  <c r="A17" i="23"/>
  <c r="Q40" i="23"/>
  <c r="A33" i="23"/>
  <c r="K40" i="23"/>
  <c r="K24" i="23"/>
  <c r="A46" i="23"/>
  <c r="A14" i="23"/>
  <c r="A30" i="23"/>
  <c r="G24" i="23"/>
  <c r="A44" i="23"/>
  <c r="A12" i="23"/>
  <c r="G40" i="23"/>
  <c r="A28" i="23"/>
  <c r="S40" i="21"/>
  <c r="S24" i="21"/>
  <c r="A50" i="21"/>
  <c r="A18" i="21"/>
  <c r="A34" i="21"/>
  <c r="G24" i="21"/>
  <c r="G40" i="21"/>
  <c r="A12" i="21"/>
  <c r="A44" i="21"/>
  <c r="A28" i="21"/>
  <c r="Q24" i="21"/>
  <c r="Q40" i="21"/>
  <c r="A49" i="21"/>
  <c r="A17" i="21"/>
  <c r="A33" i="21"/>
  <c r="E40" i="21"/>
  <c r="E24" i="21"/>
  <c r="A43" i="21"/>
  <c r="A11" i="21"/>
  <c r="A27" i="21"/>
  <c r="O24" i="21"/>
  <c r="O40" i="21"/>
  <c r="A32" i="21"/>
  <c r="A16" i="21"/>
  <c r="A48" i="21"/>
  <c r="C40" i="19"/>
  <c r="C24" i="19"/>
  <c r="A42" i="19"/>
  <c r="A10" i="19"/>
  <c r="A26" i="19"/>
  <c r="M40" i="19"/>
  <c r="M24" i="19"/>
  <c r="A31" i="19"/>
  <c r="A47" i="19"/>
  <c r="A15" i="19"/>
  <c r="Q24" i="19"/>
  <c r="Q40" i="19"/>
  <c r="A33" i="19"/>
  <c r="A49" i="19"/>
  <c r="A17" i="19"/>
  <c r="K40" i="19"/>
  <c r="K24" i="19"/>
  <c r="A30" i="19"/>
  <c r="A46" i="19"/>
  <c r="A14" i="19"/>
  <c r="G24" i="19"/>
  <c r="G40" i="19"/>
  <c r="A28" i="19"/>
  <c r="A44" i="19"/>
  <c r="A12" i="19"/>
  <c r="G24" i="17"/>
  <c r="A28" i="17"/>
  <c r="G40" i="17"/>
  <c r="A44" i="17"/>
  <c r="A12" i="17"/>
  <c r="A42" i="17"/>
  <c r="A10" i="17"/>
  <c r="C24" i="17"/>
  <c r="A26" i="17"/>
  <c r="C40" i="17"/>
  <c r="A33" i="17"/>
  <c r="Q40" i="17"/>
  <c r="A49" i="17"/>
  <c r="A17" i="17"/>
  <c r="Q24" i="17"/>
  <c r="O40" i="17"/>
  <c r="A48" i="17"/>
  <c r="A16" i="17"/>
  <c r="O24" i="17"/>
  <c r="A32" i="17"/>
  <c r="A30" i="17"/>
  <c r="K40" i="17"/>
  <c r="A46" i="17"/>
  <c r="A14" i="17"/>
  <c r="K24" i="17"/>
  <c r="E24" i="17"/>
  <c r="A27" i="17"/>
  <c r="E40" i="17"/>
  <c r="A43" i="17"/>
  <c r="A11" i="17"/>
  <c r="G40" i="15"/>
  <c r="A28" i="15"/>
  <c r="G24" i="15"/>
  <c r="A12" i="15"/>
  <c r="A44" i="15"/>
  <c r="S24" i="15"/>
  <c r="A18" i="15"/>
  <c r="A50" i="15"/>
  <c r="S40" i="15"/>
  <c r="A34" i="15"/>
  <c r="K24" i="15"/>
  <c r="A46" i="15"/>
  <c r="A30" i="15"/>
  <c r="A14" i="15"/>
  <c r="K40" i="15"/>
  <c r="S40" i="36"/>
  <c r="A50" i="36"/>
  <c r="A18" i="36"/>
  <c r="S24" i="36"/>
  <c r="A34" i="36"/>
  <c r="O24" i="36"/>
  <c r="A32" i="36"/>
  <c r="O40" i="36"/>
  <c r="A48" i="36"/>
  <c r="A16" i="36"/>
  <c r="K40" i="36"/>
  <c r="A30" i="36"/>
  <c r="K24" i="36"/>
  <c r="A46" i="36"/>
  <c r="A14" i="36"/>
  <c r="G24" i="36"/>
  <c r="A44" i="36"/>
  <c r="A12" i="36"/>
  <c r="G40" i="36"/>
  <c r="A28" i="36"/>
  <c r="M40" i="34"/>
  <c r="A47" i="34"/>
  <c r="A15" i="34"/>
  <c r="M24" i="34"/>
  <c r="A31" i="34"/>
  <c r="C40" i="34"/>
  <c r="A26" i="34"/>
  <c r="C24" i="34"/>
  <c r="A42" i="34"/>
  <c r="A10" i="34"/>
  <c r="E40" i="34"/>
  <c r="A43" i="34"/>
  <c r="A11" i="34"/>
  <c r="E24" i="34"/>
  <c r="A27" i="34"/>
  <c r="O24" i="34"/>
  <c r="A48" i="34"/>
  <c r="O40" i="34"/>
  <c r="A32" i="34"/>
  <c r="A16" i="34"/>
  <c r="M40" i="32"/>
  <c r="A31" i="32"/>
  <c r="M24" i="32"/>
  <c r="A47" i="32"/>
  <c r="A15" i="32"/>
  <c r="K40" i="32"/>
  <c r="A46" i="32"/>
  <c r="A14" i="32"/>
  <c r="K24" i="32"/>
  <c r="A30" i="32"/>
  <c r="E40" i="32"/>
  <c r="A27" i="32"/>
  <c r="E24" i="32"/>
  <c r="A43" i="32"/>
  <c r="A11" i="32"/>
  <c r="O24" i="32"/>
  <c r="A16" i="32"/>
  <c r="A48" i="32"/>
  <c r="O40" i="32"/>
  <c r="A32" i="32"/>
  <c r="M40" i="30"/>
  <c r="A47" i="30"/>
  <c r="A15" i="30"/>
  <c r="M24" i="30"/>
  <c r="A31" i="30"/>
  <c r="K40" i="30"/>
  <c r="A30" i="30"/>
  <c r="K24" i="30"/>
  <c r="A46" i="30"/>
  <c r="A14" i="30"/>
  <c r="E40" i="30"/>
  <c r="A43" i="30"/>
  <c r="A11" i="30"/>
  <c r="E24" i="30"/>
  <c r="A27" i="30"/>
  <c r="O24" i="30"/>
  <c r="A32" i="30"/>
  <c r="O40" i="30"/>
  <c r="A16" i="30"/>
  <c r="A48" i="30"/>
  <c r="M40" i="28"/>
  <c r="A31" i="28"/>
  <c r="M24" i="28"/>
  <c r="A47" i="28"/>
  <c r="A15" i="28"/>
  <c r="S40" i="28"/>
  <c r="A50" i="28"/>
  <c r="A18" i="28"/>
  <c r="S24" i="28"/>
  <c r="A34" i="28"/>
  <c r="E40" i="28"/>
  <c r="A27" i="28"/>
  <c r="E24" i="28"/>
  <c r="A43" i="28"/>
  <c r="A11" i="28"/>
  <c r="O24" i="28"/>
  <c r="A32" i="28"/>
  <c r="A16" i="28"/>
  <c r="O40" i="28"/>
  <c r="A48" i="28"/>
  <c r="K40" i="26"/>
  <c r="A46" i="26"/>
  <c r="A14" i="26"/>
  <c r="K24" i="26"/>
  <c r="A30" i="26"/>
  <c r="S40" i="26"/>
  <c r="A34" i="26"/>
  <c r="S24" i="26"/>
  <c r="A50" i="26"/>
  <c r="A18" i="26"/>
  <c r="M40" i="26"/>
  <c r="A47" i="26"/>
  <c r="A15" i="26"/>
  <c r="M24" i="26"/>
  <c r="A31" i="26"/>
  <c r="C40" i="26"/>
  <c r="A42" i="26"/>
  <c r="A10" i="26"/>
  <c r="C24" i="26"/>
  <c r="A26" i="26"/>
  <c r="S40" i="23"/>
  <c r="A34" i="23"/>
  <c r="S24" i="23"/>
  <c r="A50" i="23"/>
  <c r="A18" i="23"/>
  <c r="O24" i="23"/>
  <c r="O40" i="23"/>
  <c r="A32" i="23"/>
  <c r="A48" i="23"/>
  <c r="A16" i="23"/>
  <c r="E40" i="23"/>
  <c r="A27" i="23"/>
  <c r="E24" i="23"/>
  <c r="A43" i="23"/>
  <c r="A11" i="23"/>
  <c r="I24" i="23"/>
  <c r="I40" i="23"/>
  <c r="A29" i="23"/>
  <c r="A45" i="23"/>
  <c r="A13" i="23"/>
  <c r="M40" i="21"/>
  <c r="M24" i="21"/>
  <c r="A47" i="21"/>
  <c r="A15" i="21"/>
  <c r="A31" i="21"/>
  <c r="K40" i="21"/>
  <c r="K24" i="21"/>
  <c r="A30" i="21"/>
  <c r="A46" i="21"/>
  <c r="A14" i="21"/>
  <c r="C40" i="21"/>
  <c r="C24" i="21"/>
  <c r="A26" i="21"/>
  <c r="A42" i="21"/>
  <c r="A10" i="21"/>
  <c r="I24" i="21"/>
  <c r="I40" i="21"/>
  <c r="A45" i="21"/>
  <c r="A13" i="21"/>
  <c r="A29" i="21"/>
  <c r="S40" i="19"/>
  <c r="S24" i="19"/>
  <c r="A50" i="19"/>
  <c r="A18" i="19"/>
  <c r="A34" i="19"/>
  <c r="O24" i="19"/>
  <c r="O40" i="19"/>
  <c r="A48" i="19"/>
  <c r="A16" i="19"/>
  <c r="A32" i="19"/>
  <c r="E40" i="19"/>
  <c r="E24" i="19"/>
  <c r="A43" i="19"/>
  <c r="A11" i="19"/>
  <c r="A27" i="19"/>
  <c r="I24" i="19"/>
  <c r="I40" i="19"/>
  <c r="A29" i="19"/>
  <c r="A45" i="19"/>
  <c r="A13" i="19"/>
  <c r="A50" i="17"/>
  <c r="A18" i="17"/>
  <c r="S24" i="17"/>
  <c r="A34" i="17"/>
  <c r="S40" i="17"/>
  <c r="M40" i="17"/>
  <c r="A31" i="17"/>
  <c r="M24" i="17"/>
  <c r="A47" i="17"/>
  <c r="A15" i="17"/>
  <c r="A45" i="17"/>
  <c r="I24" i="17"/>
  <c r="A29" i="17"/>
  <c r="I40" i="17"/>
  <c r="A13" i="17"/>
  <c r="A15" i="15"/>
  <c r="A31" i="15"/>
  <c r="M40" i="15"/>
  <c r="M24" i="15"/>
  <c r="A47" i="15"/>
  <c r="A42" i="15"/>
  <c r="C40" i="15"/>
  <c r="A26" i="15"/>
  <c r="C24" i="15"/>
  <c r="A10" i="15"/>
  <c r="Q24" i="15"/>
  <c r="Q40" i="15"/>
  <c r="A49" i="15"/>
  <c r="A17" i="15"/>
  <c r="A33" i="15"/>
  <c r="A43" i="15"/>
  <c r="E24" i="15"/>
  <c r="A27" i="15"/>
  <c r="E40" i="15"/>
  <c r="A11" i="15"/>
  <c r="O40" i="15"/>
  <c r="A48" i="15"/>
  <c r="A16" i="15"/>
  <c r="A32" i="15"/>
  <c r="O24" i="15"/>
  <c r="A13" i="15"/>
  <c r="A45" i="15"/>
  <c r="I40" i="15"/>
  <c r="A29" i="15"/>
  <c r="I24" i="15"/>
  <c r="F47" i="9"/>
  <c r="K16" i="38"/>
  <c r="K23" i="38"/>
  <c r="O13" i="14"/>
  <c r="N23" i="14"/>
  <c r="O23" i="14" l="1"/>
  <c r="K19" i="38"/>
</calcChain>
</file>

<file path=xl/sharedStrings.xml><?xml version="1.0" encoding="utf-8"?>
<sst xmlns="http://schemas.openxmlformats.org/spreadsheetml/2006/main" count="827" uniqueCount="517">
  <si>
    <t>NAME</t>
  </si>
  <si>
    <t>COMPANY NAME</t>
  </si>
  <si>
    <t>ARKANSAS CAPTIVE INSURANCE COMPANY</t>
  </si>
  <si>
    <t>FISCAL YEAR END</t>
  </si>
  <si>
    <t>LICENSE NO.</t>
  </si>
  <si>
    <t>By my signature below, I am affirming that to the best of my knowledge, information, and belief, all information provided herein is true and correct as of the date presented.</t>
  </si>
  <si>
    <t>REPORT PREPARED BY:</t>
  </si>
  <si>
    <t>MANAGER:</t>
  </si>
  <si>
    <t>ANNUAL STATEMENT CONTACT:</t>
  </si>
  <si>
    <t>PHONE</t>
  </si>
  <si>
    <t>ADDRESS</t>
  </si>
  <si>
    <t xml:space="preserve">EMAIL ADDRESS </t>
  </si>
  <si>
    <t>ANNUAL REPORT FOR THE PERIOD ENDED:</t>
  </si>
  <si>
    <t xml:space="preserve">1.1 </t>
  </si>
  <si>
    <t>1.2</t>
  </si>
  <si>
    <t>CAPITAL STOCK OF CAPTIVE</t>
  </si>
  <si>
    <t xml:space="preserve">If Mutual or Reciprocal check here:  </t>
  </si>
  <si>
    <t>Class</t>
  </si>
  <si>
    <t>Number Shares Authorized</t>
  </si>
  <si>
    <t>Number Shares Outstanding</t>
  </si>
  <si>
    <t>Par Value</t>
  </si>
  <si>
    <t>Preferred</t>
  </si>
  <si>
    <t>Common</t>
  </si>
  <si>
    <t>Class A</t>
  </si>
  <si>
    <t>1.3</t>
  </si>
  <si>
    <t>What is the Company's current stipulated minimum C&amp;S?</t>
  </si>
  <si>
    <t>2.</t>
  </si>
  <si>
    <t>Service</t>
  </si>
  <si>
    <t>Address</t>
  </si>
  <si>
    <t>Approved Manager</t>
  </si>
  <si>
    <t>Approved Actuary</t>
  </si>
  <si>
    <t>Approved Independent CPA</t>
  </si>
  <si>
    <t>Resident Registered Agent</t>
  </si>
  <si>
    <t>3.</t>
  </si>
  <si>
    <t>List the company's top five (in total compensation) service providers and their function(s) as well as the fees paid for the service:</t>
  </si>
  <si>
    <t>Provider:</t>
  </si>
  <si>
    <t>Function:</t>
  </si>
  <si>
    <t>4.</t>
  </si>
  <si>
    <r>
      <t xml:space="preserve">If captive is an industrial insured, do all members meet the industrial insured requirements as stated in A.C.A. </t>
    </r>
    <r>
      <rPr>
        <sz val="10"/>
        <rFont val="Calibri"/>
        <family val="2"/>
      </rPr>
      <t>§</t>
    </r>
    <r>
      <rPr>
        <sz val="11"/>
        <color theme="1"/>
        <rFont val="Calibri"/>
        <family val="2"/>
        <scheme val="minor"/>
      </rPr>
      <t xml:space="preserve"> 23-63-1601(14)? If no, provide explanation.     </t>
    </r>
  </si>
  <si>
    <t>5.</t>
  </si>
  <si>
    <t>Has the company adopted a yearly conflict of interest procedure for officers, directors and key employees as required by AID Rule 73 (13)?  If no, provide explanation.</t>
  </si>
  <si>
    <t>INTERROGATORIES</t>
  </si>
  <si>
    <t>GAAP</t>
  </si>
  <si>
    <t>Mod. GAAP</t>
  </si>
  <si>
    <t>SAP</t>
  </si>
  <si>
    <t>6.</t>
  </si>
  <si>
    <t>Has any change been made during the year of this statement in the charter, by-laws or articles of association? If yes, provide explanation.</t>
  </si>
  <si>
    <t>Mod. SAP</t>
  </si>
  <si>
    <t>7.</t>
  </si>
  <si>
    <t>Has the company changed its plan of operation during the year? If so, provide a brief description and the date it was filed with the Department.  Attach additional sheets as necessary.</t>
  </si>
  <si>
    <t>8.</t>
  </si>
  <si>
    <t>Did the captive insurer have its board meeting in the State of Arkansas?</t>
  </si>
  <si>
    <t>On what date did the captive insurer have its board meeting?</t>
  </si>
  <si>
    <t>9.</t>
  </si>
  <si>
    <t>Please select the method of accounting utilized by the captive insurer:</t>
  </si>
  <si>
    <t>Is this the same method used by the captive in its last annual report filing?</t>
  </si>
  <si>
    <t>10.</t>
  </si>
  <si>
    <t xml:space="preserve">Have all assets been valued in accordance with GAAP or SAP as applicable? </t>
  </si>
  <si>
    <t>If no, provide explanation:</t>
  </si>
  <si>
    <t>11.</t>
  </si>
  <si>
    <t>Does the Captive's Independent CPA firm provide any services other than the Captive's annual audit to either the Captive or the Captive's Parent?</t>
  </si>
  <si>
    <t>If yes, please describe the services provided:</t>
  </si>
  <si>
    <t>12.</t>
  </si>
  <si>
    <t>Does the Approved Actuary who certifies the adequacy of the Captive's reserves as of year-end also compute the monthly or quarterly reserves for the Captive?</t>
  </si>
  <si>
    <t>13.</t>
  </si>
  <si>
    <t>Has the Captive changed either its Independent Auditor or Approved Actuary since the previous year?</t>
  </si>
  <si>
    <t>If yes, what was the reason for the change?</t>
  </si>
  <si>
    <t>14.</t>
  </si>
  <si>
    <t>What is the largest "net" amount insured in any one risk:</t>
  </si>
  <si>
    <t>Per occurrence?</t>
  </si>
  <si>
    <t>Aggregate?</t>
  </si>
  <si>
    <t>15.</t>
  </si>
  <si>
    <t>If yes, by what amount?</t>
  </si>
  <si>
    <t>16.</t>
  </si>
  <si>
    <t>Have losses been discounted?</t>
  </si>
  <si>
    <t>If yes, what interest rate was used:</t>
  </si>
  <si>
    <t>What was the total amount of the discount:</t>
  </si>
  <si>
    <t>17.</t>
  </si>
  <si>
    <t>Were any of the assets of the company pledged as collateral at any time during the year?  (Ignore assets pledged as security for ceding insurers)</t>
  </si>
  <si>
    <t>If yes, attach a description of the transactions as a supplement to this filing.</t>
  </si>
  <si>
    <t>18.</t>
  </si>
  <si>
    <r>
      <t xml:space="preserve">Is the company writing or assuming any controlled/unaffiliated business as defined in A.C.A. </t>
    </r>
    <r>
      <rPr>
        <sz val="10"/>
        <rFont val="Calibri"/>
        <family val="2"/>
      </rPr>
      <t>§</t>
    </r>
    <r>
      <rPr>
        <sz val="11"/>
        <color theme="1"/>
        <rFont val="Calibri"/>
        <family val="2"/>
        <scheme val="minor"/>
      </rPr>
      <t xml:space="preserve"> 23-63-1601(10)?</t>
    </r>
  </si>
  <si>
    <t>Percentage of total business written:</t>
  </si>
  <si>
    <t>Percentage of total business assumed:</t>
  </si>
  <si>
    <t>19.</t>
  </si>
  <si>
    <t>If answer to 18 above is yes, please describe the nature of the business and the risks covered:</t>
  </si>
  <si>
    <t>20.</t>
  </si>
  <si>
    <t>Does the company issue assessable policies?</t>
  </si>
  <si>
    <t>If yes, please provide the assessment terms:</t>
  </si>
  <si>
    <t>21.</t>
  </si>
  <si>
    <t>Does the Company have any Off Balance Sheet Liabilities or Contingent Liabilities?</t>
  </si>
  <si>
    <t>If yes, please describe:</t>
  </si>
  <si>
    <t>Has the Company made any changes to its reinsurance program in the previous year?</t>
  </si>
  <si>
    <t>If yes, please provide a brief description of the changes below:</t>
  </si>
  <si>
    <t>If collateral is held for credit for reinsurance, please provide supporting documentation electronically</t>
  </si>
  <si>
    <t>along with the Annual Report.</t>
  </si>
  <si>
    <t xml:space="preserve">Does the Company have any reinsurance agreements containing swing rate provisions, loss corridors, or other adjustable features? </t>
  </si>
  <si>
    <t>If yes, please provide a brief description of these features:</t>
  </si>
  <si>
    <t>Has the company entered into any retroactive reinsurance, financial insurance or financial reinsurance contracts?</t>
  </si>
  <si>
    <t>If yes, describe the arrangement including accounting method used, amounts received, paid, imputed interest, and companies involved:</t>
  </si>
  <si>
    <t>Please attach as a separate document a graphic overview of the Company's reinsurance program as of year-end.  This should include information regarding reinsurers used, retentions, amounts reinsured in the different layers and the type of treaty (QS, XOL, etc).</t>
  </si>
  <si>
    <t>23.</t>
  </si>
  <si>
    <t>If the Company is writing direct worker's compensation business, please confirm it is only being assumed or written on a deductible reimbursement basis.</t>
  </si>
  <si>
    <t>If no, please explain below:</t>
  </si>
  <si>
    <t>If the Captive has any loan-backs on their books, please provide the information for each loan-back in the table below*.  If the Captive has no loan-backs, check here and skip the remainder of question #26:</t>
  </si>
  <si>
    <t>Amount</t>
  </si>
  <si>
    <t>Type</t>
  </si>
  <si>
    <t>Term</t>
  </si>
  <si>
    <t>Interest Rate</t>
  </si>
  <si>
    <t>Date Approved</t>
  </si>
  <si>
    <t>*If additional space is needed, please attach on a separate sheet of paper.</t>
  </si>
  <si>
    <t>Have any payments been made on each loan during the year according to its terms?</t>
  </si>
  <si>
    <t>Amount of Loan</t>
  </si>
  <si>
    <t>Amount Paid Against Principal</t>
  </si>
  <si>
    <t>Amount Paid Against Interest</t>
  </si>
  <si>
    <t>Was ARDOI approval received for each loanback shown above?</t>
  </si>
  <si>
    <t>If no, please explain:</t>
  </si>
  <si>
    <t>Is there any additional information not previously disclosed that could have a material impact on the</t>
  </si>
  <si>
    <t xml:space="preserve">Company's financials?  </t>
  </si>
  <si>
    <t>ANNUAL REPORT FOR THE PERIOD ENDED</t>
  </si>
  <si>
    <t>Pure</t>
  </si>
  <si>
    <t>Branch</t>
  </si>
  <si>
    <t>LLC</t>
  </si>
  <si>
    <t>Assoc.</t>
  </si>
  <si>
    <t>Sponsored</t>
  </si>
  <si>
    <r>
      <t xml:space="preserve">INCORPORATED DATE </t>
    </r>
    <r>
      <rPr>
        <sz val="7"/>
        <rFont val="Arial"/>
        <family val="2"/>
      </rPr>
      <t>(mm/dd/yy)</t>
    </r>
    <r>
      <rPr>
        <b/>
        <sz val="10"/>
        <rFont val="Arial"/>
        <family val="2"/>
      </rPr>
      <t>:</t>
    </r>
  </si>
  <si>
    <t>FISCAL YEAR-END:</t>
  </si>
  <si>
    <t>SPC</t>
  </si>
  <si>
    <t>Industrial Insured</t>
  </si>
  <si>
    <t>COMMENCED BUSINESS DATE:</t>
  </si>
  <si>
    <t>COMPANY TYPE:</t>
  </si>
  <si>
    <t>AR HOME OFFICE ADDRESS:</t>
  </si>
  <si>
    <t>TITLE</t>
  </si>
  <si>
    <t>President</t>
  </si>
  <si>
    <t>Secretary</t>
  </si>
  <si>
    <t>Treasurer</t>
  </si>
  <si>
    <t>`</t>
  </si>
  <si>
    <t>State of</t>
  </si>
  <si>
    <t xml:space="preserve">County of </t>
  </si>
  <si>
    <t>If no:</t>
  </si>
  <si>
    <t xml:space="preserve">state amendment number </t>
  </si>
  <si>
    <t xml:space="preserve">date filed </t>
  </si>
  <si>
    <t>number of pages attached</t>
  </si>
  <si>
    <t>The officers of</t>
  </si>
  <si>
    <t>, being duly sworn, each for</t>
  </si>
  <si>
    <t>himself deposes and says that they are the above described officers of the said insurer, and that on the last day of the period presented, all of the herein described assets were the absolute property of the said insurer, free and clear from any liens or claims thereon, except as stated, and that this annual statement, together with related exhibits, schedules, and explanations therein contained, annexed or referred to are a full and true statement of all the assets and liabilities and of the condition and affairs of the said insurer as of the date presented, and of its income and deductions therefrom for the year ended on that date, according to the best of their information, knowledge and belief, respectively.</t>
  </si>
  <si>
    <t>Subscribed and sworn to before me this ________</t>
  </si>
  <si>
    <t xml:space="preserve">day of </t>
  </si>
  <si>
    <t>*Indicate by number sign (#) those officers and directors who did not occupy the indicated position in the previous annual statement.</t>
  </si>
  <si>
    <t>TABLE OF CONTENTS</t>
  </si>
  <si>
    <t>BALANCE SHEET</t>
  </si>
  <si>
    <t>STATEMENT OF INCOME</t>
  </si>
  <si>
    <t>CAPITAL AND SURPLUS ACCOUNT</t>
  </si>
  <si>
    <t>PREMIUM SCHEDULE</t>
  </si>
  <si>
    <t>UNPAID LOSSES &amp; LAE</t>
  </si>
  <si>
    <t>LOSS &amp; LAE PAID AND INCURRED</t>
  </si>
  <si>
    <t>SUMMARY OF ALL LINES - NET LOSS &amp; LAE</t>
  </si>
  <si>
    <t>SUMMARY OF ALL LINES - LOSS DEVELOPMENT</t>
  </si>
  <si>
    <t>CROSS CHECK</t>
  </si>
  <si>
    <t>INVESTMENTS</t>
  </si>
  <si>
    <t>Page 2.</t>
  </si>
  <si>
    <t>Page 3.</t>
  </si>
  <si>
    <t>ASSETS</t>
  </si>
  <si>
    <t>CURRENT</t>
  </si>
  <si>
    <t>PRIOR</t>
  </si>
  <si>
    <t xml:space="preserve"> 1. Bonds</t>
  </si>
  <si>
    <t xml:space="preserve"> 2. Stocks</t>
  </si>
  <si>
    <t xml:space="preserve"> 3. Cash</t>
  </si>
  <si>
    <t xml:space="preserve"> 4. Savings and Certificate of Deposit</t>
  </si>
  <si>
    <t xml:space="preserve"> 5. Other Invested Assets</t>
  </si>
  <si>
    <t xml:space="preserve">  a)</t>
  </si>
  <si>
    <t>b)</t>
  </si>
  <si>
    <r>
      <t xml:space="preserve"> 6. Subtotal, Cash and Invested Assets </t>
    </r>
    <r>
      <rPr>
        <i/>
        <sz val="9"/>
        <rFont val="Arial"/>
        <family val="2"/>
      </rPr>
      <t>(lines 1 to 5)</t>
    </r>
  </si>
  <si>
    <t xml:space="preserve"> 7. Investment Income Due and Accrued</t>
  </si>
  <si>
    <t xml:space="preserve"> 8. Accounts and Premiums Receivable</t>
  </si>
  <si>
    <t xml:space="preserve"> 9. Investments In and Advances to Affiliates</t>
  </si>
  <si>
    <t>10. Deferred Tax Asset</t>
  </si>
  <si>
    <t>11. Reins. Recoverable on Unpaid Losses &amp; LAE</t>
  </si>
  <si>
    <t>12. Reins. Recoverable on Paid Losses &amp; LAE</t>
  </si>
  <si>
    <t>13. Funds Held by Ceding Reinsurers</t>
  </si>
  <si>
    <t>14. Prepaid Reinsurance Premiums</t>
  </si>
  <si>
    <t>15. Deposits With Reinsurer</t>
  </si>
  <si>
    <t>16. Letters of Credit</t>
  </si>
  <si>
    <t>17. Deferred Acquistion Costs</t>
  </si>
  <si>
    <t>18. Other Assets</t>
  </si>
  <si>
    <t>a)</t>
  </si>
  <si>
    <t>Loan to Parent</t>
  </si>
  <si>
    <t>Accrued Interest on Loan to Parent</t>
  </si>
  <si>
    <t>c)</t>
  </si>
  <si>
    <t>Prepaid Expenses</t>
  </si>
  <si>
    <t>d)</t>
  </si>
  <si>
    <t>e)</t>
  </si>
  <si>
    <r>
      <t xml:space="preserve">19. Total Assets </t>
    </r>
    <r>
      <rPr>
        <i/>
        <sz val="9"/>
        <rFont val="Arial"/>
        <family val="2"/>
      </rPr>
      <t>(lines 6 to 18)</t>
    </r>
  </si>
  <si>
    <t>LIABILITIES, CAPITAL AND SURPLUS</t>
  </si>
  <si>
    <t>20. Losses</t>
  </si>
  <si>
    <t>21. Loss Adjustment Expenses</t>
  </si>
  <si>
    <t>22. Reins. Payable on Paid Losses &amp; LAE</t>
  </si>
  <si>
    <t>23. Deposits Held Pursuant to Insurance Contracts</t>
  </si>
  <si>
    <t>24. Commissions, Expenses and Fees</t>
  </si>
  <si>
    <t>25. Federal Taxes Payable</t>
  </si>
  <si>
    <t>26. Unearned Premium</t>
  </si>
  <si>
    <t>27. Deferred Tax Liability</t>
  </si>
  <si>
    <t>28. Reinsurance Balances Payable</t>
  </si>
  <si>
    <t>29. Loans and Notes Payable</t>
  </si>
  <si>
    <t>30. Amounts Due to Affiliates</t>
  </si>
  <si>
    <t>31. Funds Held Under Reinsurance Contracts</t>
  </si>
  <si>
    <t>32. Dividends Payable</t>
  </si>
  <si>
    <t>33. Other Liabilities</t>
  </si>
  <si>
    <t>Accrued Expenses</t>
  </si>
  <si>
    <t>Insurance Premium Tax Payable</t>
  </si>
  <si>
    <t xml:space="preserve">     c)</t>
  </si>
  <si>
    <t xml:space="preserve">     d)</t>
  </si>
  <si>
    <r>
      <t xml:space="preserve">34. Total Liabilities </t>
    </r>
    <r>
      <rPr>
        <i/>
        <sz val="9"/>
        <rFont val="Arial"/>
        <family val="2"/>
      </rPr>
      <t>(lines 20 to 33)</t>
    </r>
  </si>
  <si>
    <t>Additional Paid In Capital</t>
  </si>
  <si>
    <t>Unrealized Gain (Loss) on Investments</t>
  </si>
  <si>
    <t>Retained Earnings</t>
  </si>
  <si>
    <t>Contributed Surplus</t>
  </si>
  <si>
    <r>
      <t xml:space="preserve">37. Total Capital and Surplus </t>
    </r>
    <r>
      <rPr>
        <i/>
        <sz val="9"/>
        <rFont val="Arial"/>
        <family val="2"/>
      </rPr>
      <t xml:space="preserve">(page 3, line 27) </t>
    </r>
  </si>
  <si>
    <r>
      <t xml:space="preserve">38. Total </t>
    </r>
    <r>
      <rPr>
        <i/>
        <sz val="9"/>
        <rFont val="Arial"/>
        <family val="2"/>
      </rPr>
      <t>(lines 34 and 37)</t>
    </r>
  </si>
  <si>
    <t>Page 3</t>
  </si>
  <si>
    <t>Underwriting Income:</t>
  </si>
  <si>
    <t xml:space="preserve"> 2. Net (Increase) Decrease In Unearned Premiums</t>
  </si>
  <si>
    <t xml:space="preserve"> 3. Net Premiums Earned</t>
  </si>
  <si>
    <t xml:space="preserve"> 4. Other Insurance Income</t>
  </si>
  <si>
    <r>
      <t xml:space="preserve"> 5. Total Income</t>
    </r>
    <r>
      <rPr>
        <i/>
        <sz val="9"/>
        <rFont val="Arial"/>
        <family val="2"/>
      </rPr>
      <t xml:space="preserve"> (lines 3 and 4)</t>
    </r>
  </si>
  <si>
    <t>Underwriting Expenses:</t>
  </si>
  <si>
    <t xml:space="preserve"> 6. Net Losses Incurred</t>
  </si>
  <si>
    <t xml:space="preserve"> 7. Net Loss Adjustment Expenses Incurred</t>
  </si>
  <si>
    <t xml:space="preserve"> 8. Commisions and Brokerage</t>
  </si>
  <si>
    <t xml:space="preserve"> 9. General and Administrative</t>
  </si>
  <si>
    <t>10. Other Underwriting Expenses</t>
  </si>
  <si>
    <r>
      <t>11. Total Underwriting Expenses</t>
    </r>
    <r>
      <rPr>
        <i/>
        <sz val="9"/>
        <rFont val="Arial"/>
        <family val="2"/>
      </rPr>
      <t xml:space="preserve"> (lines 6 to 10)</t>
    </r>
  </si>
  <si>
    <r>
      <t xml:space="preserve">12. Underwriting Profit (Loss) </t>
    </r>
    <r>
      <rPr>
        <i/>
        <sz val="9"/>
        <rFont val="Arial"/>
        <family val="2"/>
      </rPr>
      <t>(line 5 minus 11)</t>
    </r>
  </si>
  <si>
    <t>13. Investment Income - Net</t>
  </si>
  <si>
    <t>14. Other Income</t>
  </si>
  <si>
    <t>15. Other Expenses</t>
  </si>
  <si>
    <r>
      <t xml:space="preserve">16. Income Before Dividends and Taxes 
</t>
    </r>
    <r>
      <rPr>
        <i/>
        <sz val="9"/>
        <rFont val="Arial"/>
        <family val="2"/>
      </rPr>
      <t xml:space="preserve">     (lines 12 to 14 minus 15)</t>
    </r>
  </si>
  <si>
    <t>17. Dividends to Policyholders</t>
  </si>
  <si>
    <r>
      <t xml:space="preserve">18. Taxes </t>
    </r>
    <r>
      <rPr>
        <i/>
        <sz val="9"/>
        <rFont val="Arial"/>
        <family val="2"/>
      </rPr>
      <t>(Federal)</t>
    </r>
  </si>
  <si>
    <r>
      <t>19. Net Income</t>
    </r>
    <r>
      <rPr>
        <i/>
        <sz val="9"/>
        <rFont val="Arial"/>
        <family val="2"/>
      </rPr>
      <t xml:space="preserve"> (line 16 minus 17 and 18)</t>
    </r>
  </si>
  <si>
    <t>20. Capital &amp; Surplus, end of previous year</t>
  </si>
  <si>
    <t>21. Net Income</t>
  </si>
  <si>
    <t>22. Change in Net Unrealized Capital Gains or Losses</t>
  </si>
  <si>
    <t xml:space="preserve">      (Net of tax and including equity income (loss) on subsidiaries)</t>
  </si>
  <si>
    <r>
      <t xml:space="preserve">23. Change in Additional Paid In Capital </t>
    </r>
    <r>
      <rPr>
        <i/>
        <sz val="10"/>
        <rFont val="Arial"/>
        <family val="2"/>
      </rPr>
      <t>(net)</t>
    </r>
  </si>
  <si>
    <t>24. Contributed Surplus</t>
  </si>
  <si>
    <r>
      <t>25. Dividends to Shareholders</t>
    </r>
    <r>
      <rPr>
        <i/>
        <sz val="9"/>
        <rFont val="Arial"/>
        <family val="2"/>
      </rPr>
      <t xml:space="preserve"> (Show as negative)</t>
    </r>
  </si>
  <si>
    <r>
      <t xml:space="preserve">26. Other </t>
    </r>
    <r>
      <rPr>
        <i/>
        <sz val="9"/>
        <rFont val="Arial"/>
        <family val="2"/>
      </rPr>
      <t>(Show reductions in surplus as negatives)</t>
    </r>
    <r>
      <rPr>
        <sz val="10"/>
        <rFont val="Arial"/>
        <family val="2"/>
      </rPr>
      <t>:</t>
    </r>
  </si>
  <si>
    <r>
      <t xml:space="preserve">27. Capital &amp; Surplus, end of current year
   </t>
    </r>
    <r>
      <rPr>
        <i/>
        <sz val="9"/>
        <rFont val="Arial"/>
        <family val="2"/>
      </rPr>
      <t xml:space="preserve">  (lines 20 to 26; page 2, line 37)</t>
    </r>
  </si>
  <si>
    <t>Page 4.</t>
  </si>
  <si>
    <t>INTERROGATORIES 1 -5</t>
  </si>
  <si>
    <t>Page 5</t>
  </si>
  <si>
    <t>INTERROGATORIES 6 - 16</t>
  </si>
  <si>
    <t>INTERROGATORIES 17 - 22</t>
  </si>
  <si>
    <t>Page 6</t>
  </si>
  <si>
    <t>INTERROGATORIES 23 - 25</t>
  </si>
  <si>
    <t>Page 7</t>
  </si>
  <si>
    <t>LINES OF BUSINESS</t>
  </si>
  <si>
    <r>
      <t xml:space="preserve">(1)
</t>
    </r>
    <r>
      <rPr>
        <b/>
        <u/>
        <sz val="10"/>
        <rFont val="Arial"/>
        <family val="2"/>
      </rPr>
      <t>DIRECT BUSINESS</t>
    </r>
  </si>
  <si>
    <r>
      <t>(2)</t>
    </r>
    <r>
      <rPr>
        <b/>
        <u/>
        <sz val="10"/>
        <rFont val="Arial"/>
        <family val="2"/>
      </rPr>
      <t xml:space="preserve">
REINSURANCE
ASSUMED</t>
    </r>
  </si>
  <si>
    <r>
      <t>(3)
*</t>
    </r>
    <r>
      <rPr>
        <b/>
        <u/>
        <sz val="10"/>
        <rFont val="Arial"/>
        <family val="2"/>
      </rPr>
      <t>PREMIUMS
ACCT'D FOR
BY DEPOSIT
METHOD</t>
    </r>
  </si>
  <si>
    <r>
      <t xml:space="preserve">(4)
</t>
    </r>
    <r>
      <rPr>
        <b/>
        <u/>
        <sz val="10"/>
        <rFont val="Arial"/>
        <family val="2"/>
      </rPr>
      <t>REINSURANCE
CEDED</t>
    </r>
  </si>
  <si>
    <r>
      <t xml:space="preserve">(5)
</t>
    </r>
    <r>
      <rPr>
        <b/>
        <u/>
        <sz val="10"/>
        <rFont val="Arial"/>
        <family val="2"/>
      </rPr>
      <t>REINSURANCE
ACCT'D FOR
BY DEPOSIT
METHOD</t>
    </r>
  </si>
  <si>
    <r>
      <t xml:space="preserve">(6)
</t>
    </r>
    <r>
      <rPr>
        <b/>
        <u/>
        <sz val="10"/>
        <rFont val="Arial"/>
        <family val="2"/>
      </rPr>
      <t>NET 
PREMIUMS
WRITTEN
1+2-3-4+5</t>
    </r>
  </si>
  <si>
    <t xml:space="preserve">Affiliated </t>
  </si>
  <si>
    <t>Unaffiliated</t>
  </si>
  <si>
    <t>Affiliated</t>
  </si>
  <si>
    <t>TOTAL</t>
  </si>
  <si>
    <t>(p.2, line 15)</t>
  </si>
  <si>
    <t>(p.3, line 1)</t>
  </si>
  <si>
    <t>*This column is designated for reinsurance ceded to unauthorized companies.</t>
  </si>
  <si>
    <r>
      <t>35. Capital  (A.C.A.§ 23</t>
    </r>
    <r>
      <rPr>
        <i/>
        <sz val="10"/>
        <rFont val="Arial"/>
        <family val="2"/>
      </rPr>
      <t>-63-1604</t>
    </r>
    <r>
      <rPr>
        <sz val="10"/>
        <rFont val="Arial"/>
        <family val="2"/>
      </rPr>
      <t>)</t>
    </r>
  </si>
  <si>
    <t>36. Surplus  (A.C.A.§ 23-63-1605)</t>
  </si>
  <si>
    <r>
      <t xml:space="preserve"> 1. Net Premiums Written</t>
    </r>
    <r>
      <rPr>
        <i/>
        <sz val="9"/>
        <rFont val="Arial"/>
        <family val="2"/>
      </rPr>
      <t xml:space="preserve"> (page 8, column 6)</t>
    </r>
  </si>
  <si>
    <t>Page 8.</t>
  </si>
  <si>
    <t xml:space="preserve"> NET LOSS &amp; LAE</t>
  </si>
  <si>
    <t>LOSS DEVELOPMENT</t>
  </si>
  <si>
    <t>NET LOSS &amp; LAE</t>
  </si>
  <si>
    <t>Net LOSS &amp; LAE</t>
  </si>
  <si>
    <t>LOB4</t>
  </si>
  <si>
    <t>LOB5</t>
  </si>
  <si>
    <t>LOB6</t>
  </si>
  <si>
    <t>LOB7</t>
  </si>
  <si>
    <t>LOB8</t>
  </si>
  <si>
    <t>LOB9</t>
  </si>
  <si>
    <t>LOB10</t>
  </si>
  <si>
    <t>REINSURANCE ASSUMED</t>
  </si>
  <si>
    <t>NAME AND STATE OF CEDING INSURER</t>
  </si>
  <si>
    <r>
      <rPr>
        <b/>
        <sz val="10"/>
        <rFont val="Arial"/>
        <family val="2"/>
      </rPr>
      <t xml:space="preserve">(1)
</t>
    </r>
    <r>
      <rPr>
        <b/>
        <u/>
        <sz val="10"/>
        <rFont val="Arial"/>
        <family val="2"/>
      </rPr>
      <t>REINSURANCE
PAYABLE ON PAID
&amp; UNPAID LOSSES &amp; LAE</t>
    </r>
  </si>
  <si>
    <r>
      <rPr>
        <b/>
        <sz val="10"/>
        <rFont val="Arial"/>
        <family val="2"/>
      </rPr>
      <t xml:space="preserve">(2)
</t>
    </r>
    <r>
      <rPr>
        <b/>
        <u/>
        <sz val="10"/>
        <rFont val="Arial"/>
        <family val="2"/>
      </rPr>
      <t>PREMIUM
ASSUMED</t>
    </r>
  </si>
  <si>
    <r>
      <rPr>
        <b/>
        <sz val="10"/>
        <rFont val="Arial"/>
        <family val="2"/>
      </rPr>
      <t xml:space="preserve">(3)
</t>
    </r>
    <r>
      <rPr>
        <b/>
        <u/>
        <sz val="10"/>
        <rFont val="Arial"/>
        <family val="2"/>
      </rPr>
      <t>UNEARNED
PREMIUMS</t>
    </r>
  </si>
  <si>
    <t>PAID LOSSES &amp; LAE</t>
  </si>
  <si>
    <t>AFFILIATES:</t>
  </si>
  <si>
    <t>NAIC # (If App)</t>
  </si>
  <si>
    <t>DOM</t>
  </si>
  <si>
    <t>NON-AFFILIATES:</t>
  </si>
  <si>
    <t>REINSURANCE CEDED</t>
  </si>
  <si>
    <t>NAME AND STATE OF REINSURER</t>
  </si>
  <si>
    <r>
      <rPr>
        <b/>
        <sz val="10"/>
        <rFont val="Arial"/>
        <family val="2"/>
      </rPr>
      <t xml:space="preserve">(4)
</t>
    </r>
    <r>
      <rPr>
        <b/>
        <u/>
        <sz val="10"/>
        <rFont val="Arial"/>
        <family val="2"/>
      </rPr>
      <t>REINSURANCE
RECOVERABLE ON PAID
&amp; UNPAID LOSSES &amp; LAE</t>
    </r>
  </si>
  <si>
    <r>
      <rPr>
        <b/>
        <sz val="10"/>
        <rFont val="Arial"/>
        <family val="2"/>
      </rPr>
      <t xml:space="preserve">(5)
</t>
    </r>
    <r>
      <rPr>
        <b/>
        <u/>
        <sz val="10"/>
        <rFont val="Arial"/>
        <family val="2"/>
      </rPr>
      <t>PREMIUM
CEDED</t>
    </r>
  </si>
  <si>
    <t>(6)
PREPAID REINSURANCE PREMIUM</t>
  </si>
  <si>
    <t>Authorized Reinsurer (Y/N)</t>
  </si>
  <si>
    <t>(p.2, line 11+12)</t>
  </si>
  <si>
    <t>(p.2, line 14)</t>
  </si>
  <si>
    <t>(p.8, col.4-5)</t>
  </si>
  <si>
    <t>(p.8, col.2)</t>
  </si>
  <si>
    <t>Page 9.</t>
  </si>
  <si>
    <t>REINSURANCE</t>
  </si>
  <si>
    <t xml:space="preserve"> INVESTMENT SCHEDULE</t>
  </si>
  <si>
    <t>Location Held</t>
  </si>
  <si>
    <t>Cusip #
(If Applicable)</t>
  </si>
  <si>
    <t>Account #
(If Applicable)</t>
  </si>
  <si>
    <t>Cost</t>
  </si>
  <si>
    <t>Fair Mkt. Value</t>
  </si>
  <si>
    <t>Page 10.</t>
  </si>
  <si>
    <t xml:space="preserve">Issuer Name
</t>
  </si>
  <si>
    <t>*Type and Description
(Bond, Stk, CD, Cash Acct.)</t>
  </si>
  <si>
    <t>* Include cash bank accounts. Each individual investment and account should be listed. Add pages as needed.</t>
  </si>
  <si>
    <t xml:space="preserve">Source of Valuation
(Self, SVO, NYSE) **
</t>
  </si>
  <si>
    <t xml:space="preserve">Rating
(SVO, S&amp;P)**
</t>
  </si>
  <si>
    <t>** Valuation and rating records should be retained.</t>
  </si>
  <si>
    <t>UNPAID LOSSES</t>
  </si>
  <si>
    <r>
      <t xml:space="preserve">(1)
</t>
    </r>
    <r>
      <rPr>
        <b/>
        <u/>
        <sz val="10"/>
        <rFont val="Arial"/>
        <family val="2"/>
      </rPr>
      <t>CASE BASIS
DIRECT &amp; 
ASSUMED</t>
    </r>
  </si>
  <si>
    <r>
      <t xml:space="preserve">(2)
</t>
    </r>
    <r>
      <rPr>
        <b/>
        <u/>
        <sz val="10"/>
        <rFont val="Arial"/>
        <family val="2"/>
      </rPr>
      <t>CASE BASIS
REINSURANCE
RECOVERABLE</t>
    </r>
  </si>
  <si>
    <r>
      <t xml:space="preserve">(3)
</t>
    </r>
    <r>
      <rPr>
        <b/>
        <u/>
        <sz val="10"/>
        <rFont val="Arial"/>
        <family val="2"/>
      </rPr>
      <t>IBNR</t>
    </r>
  </si>
  <si>
    <r>
      <t xml:space="preserve">(4)
</t>
    </r>
    <r>
      <rPr>
        <b/>
        <u/>
        <sz val="10"/>
        <rFont val="Arial"/>
        <family val="2"/>
      </rPr>
      <t>IBNR
REINSURANCE
RECOVERABLE</t>
    </r>
  </si>
  <si>
    <r>
      <t xml:space="preserve">(5)
</t>
    </r>
    <r>
      <rPr>
        <b/>
        <u/>
        <sz val="10"/>
        <rFont val="Arial"/>
        <family val="2"/>
      </rPr>
      <t>DISCOUNT</t>
    </r>
  </si>
  <si>
    <r>
      <t xml:space="preserve">(6)
</t>
    </r>
    <r>
      <rPr>
        <b/>
        <u/>
        <sz val="10"/>
        <rFont val="Arial"/>
        <family val="2"/>
      </rPr>
      <t>NET LOSSES
UNPAID
1-2+3-4-5</t>
    </r>
  </si>
  <si>
    <t>TOTALS</t>
  </si>
  <si>
    <t>(col. 1 + 3 = p.2, line 20)</t>
  </si>
  <si>
    <t>UNPAID LAE</t>
  </si>
  <si>
    <r>
      <t xml:space="preserve">(7)
</t>
    </r>
    <r>
      <rPr>
        <b/>
        <u/>
        <sz val="10"/>
        <rFont val="Arial"/>
        <family val="2"/>
      </rPr>
      <t>CASE BASIS
DIRECT &amp; 
ASSUMED</t>
    </r>
  </si>
  <si>
    <r>
      <t xml:space="preserve">(8)
</t>
    </r>
    <r>
      <rPr>
        <b/>
        <u/>
        <sz val="10"/>
        <rFont val="Arial"/>
        <family val="2"/>
      </rPr>
      <t>CASE BASIS
REINSURANCE
RECOVERABLE</t>
    </r>
  </si>
  <si>
    <r>
      <t xml:space="preserve">(9)
</t>
    </r>
    <r>
      <rPr>
        <b/>
        <u/>
        <sz val="10"/>
        <rFont val="Arial"/>
        <family val="2"/>
      </rPr>
      <t>IBNR</t>
    </r>
  </si>
  <si>
    <r>
      <t xml:space="preserve">(10)
</t>
    </r>
    <r>
      <rPr>
        <b/>
        <u/>
        <sz val="10"/>
        <rFont val="Arial"/>
        <family val="2"/>
      </rPr>
      <t>IBNR
REINSURANCE
RECOVERABLE</t>
    </r>
  </si>
  <si>
    <r>
      <t xml:space="preserve">(11)
</t>
    </r>
    <r>
      <rPr>
        <b/>
        <u/>
        <sz val="10"/>
        <rFont val="Arial"/>
        <family val="2"/>
      </rPr>
      <t>DISCOUNT</t>
    </r>
  </si>
  <si>
    <r>
      <t xml:space="preserve">(12)
</t>
    </r>
    <r>
      <rPr>
        <b/>
        <u/>
        <sz val="10"/>
        <rFont val="Arial"/>
        <family val="2"/>
      </rPr>
      <t>NET LAE
UNPAID
7-8+9-10-11</t>
    </r>
  </si>
  <si>
    <t>(col. 7 + 9 = p.2, line 21)</t>
  </si>
  <si>
    <t>(col. 2 + 4 + 8 + 10 = p.2, line 11)</t>
  </si>
  <si>
    <t>List lines of business on page 8.</t>
  </si>
  <si>
    <t>Page 11.</t>
  </si>
  <si>
    <t>(p.12, col. 5)</t>
  </si>
  <si>
    <t>YEAR IN WHICH
LOSSES WERE
INCURRED</t>
  </si>
  <si>
    <t>*LOSS DEVELOPMENT</t>
  </si>
  <si>
    <r>
      <t xml:space="preserve">(3)
</t>
    </r>
    <r>
      <rPr>
        <b/>
        <u/>
        <sz val="10"/>
        <rFont val="Arial"/>
        <family val="2"/>
      </rPr>
      <t>NET
PREMIUMS
EARNED</t>
    </r>
  </si>
  <si>
    <r>
      <t xml:space="preserve">(4)
</t>
    </r>
    <r>
      <rPr>
        <b/>
        <u/>
        <sz val="10"/>
        <rFont val="Arial"/>
        <family val="2"/>
      </rPr>
      <t>%CURRENT YEAR
LOSSES INCURRED
TO PREMIUM EARNED</t>
    </r>
  </si>
  <si>
    <r>
      <t xml:space="preserve">(1) 
</t>
    </r>
    <r>
      <rPr>
        <b/>
        <u/>
        <sz val="10"/>
        <rFont val="Arial"/>
        <family val="2"/>
      </rPr>
      <t>1 YEAR</t>
    </r>
  </si>
  <si>
    <r>
      <t xml:space="preserve">(2)
</t>
    </r>
    <r>
      <rPr>
        <b/>
        <u/>
        <sz val="10"/>
        <rFont val="Arial"/>
        <family val="2"/>
      </rPr>
      <t>2 YEAR</t>
    </r>
  </si>
  <si>
    <t>* For instruction reference refer to Sched. P Part-2 Summary of the NAIC Annual Statement Instructions</t>
  </si>
  <si>
    <t>Cross Check</t>
  </si>
  <si>
    <t>(p.2, line 19 Assets) - (p.2, line 38, Liab. + Capital &amp; Surplus)</t>
  </si>
  <si>
    <t>(p.2, line 19 Assets Prior Year) - (p.2, line 38, Liab. + Capital &amp; Surplus Prior Year)</t>
  </si>
  <si>
    <t>(p.2, line 37 Capital &amp; Surplus) = (p.3, line 27 Capital &amp; Surplus current)</t>
  </si>
  <si>
    <t>(p.2, line 37 Capital &amp; Surplus Prior Year) = (p.3, line 27 Capital &amp; Surplus Prior Year)</t>
  </si>
  <si>
    <t>(p.2, line 37 Capital &amp; Surplus Prior Year) = (p.3, line 20 Capital &amp; Surplus Prior Year)</t>
  </si>
  <si>
    <t>(p.3,line 20,C1 C&amp;S prior year) = (p.3, line 27,C2 C&amp;S prior year)</t>
  </si>
  <si>
    <t>(p.12, col. 13)</t>
  </si>
  <si>
    <t>LOSSES</t>
  </si>
  <si>
    <t>LOSSES PAID LESS SALVAGE</t>
  </si>
  <si>
    <r>
      <t xml:space="preserve">(5)
</t>
    </r>
    <r>
      <rPr>
        <b/>
        <u/>
        <sz val="10"/>
        <rFont val="Arial"/>
        <family val="2"/>
      </rPr>
      <t>NET LOSSES
UNPAID
CURRENT YEAR</t>
    </r>
  </si>
  <si>
    <r>
      <t xml:space="preserve">(6)
</t>
    </r>
    <r>
      <rPr>
        <b/>
        <u/>
        <sz val="10"/>
        <rFont val="Arial"/>
        <family val="2"/>
      </rPr>
      <t>NET LOSSES
UNPAID
PRIOR YEAR</t>
    </r>
  </si>
  <si>
    <r>
      <t xml:space="preserve">(7)
</t>
    </r>
    <r>
      <rPr>
        <b/>
        <u/>
        <sz val="10"/>
        <rFont val="Arial"/>
        <family val="2"/>
      </rPr>
      <t>NET LOSSES
INCURRED
4+5-6</t>
    </r>
  </si>
  <si>
    <r>
      <t xml:space="preserve">(8)
</t>
    </r>
    <r>
      <rPr>
        <b/>
        <u/>
        <sz val="10"/>
        <rFont val="Arial"/>
        <family val="2"/>
      </rPr>
      <t>RATIO OF LOSSES
INCURRED TO
PREMIUMS EARNED</t>
    </r>
  </si>
  <si>
    <r>
      <t xml:space="preserve">(1)
</t>
    </r>
    <r>
      <rPr>
        <b/>
        <u/>
        <sz val="10"/>
        <rFont val="Arial"/>
        <family val="2"/>
      </rPr>
      <t>DIRECT
BUSINESS</t>
    </r>
  </si>
  <si>
    <r>
      <t xml:space="preserve">(2)
</t>
    </r>
    <r>
      <rPr>
        <b/>
        <u/>
        <sz val="10"/>
        <rFont val="Arial"/>
        <family val="2"/>
      </rPr>
      <t>REINSURANCE
ASSUMED</t>
    </r>
  </si>
  <si>
    <r>
      <t xml:space="preserve">(3)
</t>
    </r>
    <r>
      <rPr>
        <b/>
        <u/>
        <sz val="10"/>
        <rFont val="Arial"/>
        <family val="2"/>
      </rPr>
      <t>REINSURANCE
RECOVERED</t>
    </r>
  </si>
  <si>
    <r>
      <t xml:space="preserve">(4)
</t>
    </r>
    <r>
      <rPr>
        <b/>
        <u/>
        <sz val="10"/>
        <rFont val="Arial"/>
        <family val="2"/>
      </rPr>
      <t>NET PAYMENTS</t>
    </r>
    <r>
      <rPr>
        <b/>
        <sz val="10"/>
        <rFont val="Arial"/>
        <family val="2"/>
      </rPr>
      <t xml:space="preserve">
</t>
    </r>
    <r>
      <rPr>
        <b/>
        <u/>
        <sz val="10"/>
        <rFont val="Arial"/>
        <family val="2"/>
      </rPr>
      <t>1+2-3</t>
    </r>
  </si>
  <si>
    <t>(p.3, line 6)</t>
  </si>
  <si>
    <t>LAE</t>
  </si>
  <si>
    <r>
      <t xml:space="preserve">(13)
</t>
    </r>
    <r>
      <rPr>
        <b/>
        <u/>
        <sz val="10"/>
        <rFont val="Arial"/>
        <family val="2"/>
      </rPr>
      <t>NET LAE
UNPAID
CURRENT YEAR</t>
    </r>
  </si>
  <si>
    <r>
      <t xml:space="preserve">(14)
</t>
    </r>
    <r>
      <rPr>
        <b/>
        <u/>
        <sz val="10"/>
        <rFont val="Arial"/>
        <family val="2"/>
      </rPr>
      <t>NET LAE
UNPAID
PRIOR YEAR</t>
    </r>
  </si>
  <si>
    <r>
      <t xml:space="preserve">(15)
</t>
    </r>
    <r>
      <rPr>
        <b/>
        <u/>
        <sz val="10"/>
        <rFont val="Arial"/>
        <family val="2"/>
      </rPr>
      <t>NET LAE
INCURRED
12+13-14</t>
    </r>
  </si>
  <si>
    <r>
      <t xml:space="preserve">(16)
</t>
    </r>
    <r>
      <rPr>
        <b/>
        <u/>
        <sz val="10"/>
        <rFont val="Arial"/>
        <family val="2"/>
      </rPr>
      <t>RATIO OF LAE
INCURRED TO
PREMIUMS EARNED</t>
    </r>
  </si>
  <si>
    <r>
      <t xml:space="preserve">(9)
</t>
    </r>
    <r>
      <rPr>
        <b/>
        <u/>
        <sz val="10"/>
        <rFont val="Arial"/>
        <family val="2"/>
      </rPr>
      <t>DIRECT
BUSINESS</t>
    </r>
  </si>
  <si>
    <r>
      <t xml:space="preserve">(10)
</t>
    </r>
    <r>
      <rPr>
        <b/>
        <u/>
        <sz val="10"/>
        <rFont val="Arial"/>
        <family val="2"/>
      </rPr>
      <t>REINSURANCE
ASSUMED</t>
    </r>
  </si>
  <si>
    <r>
      <t xml:space="preserve">(11)
</t>
    </r>
    <r>
      <rPr>
        <b/>
        <u/>
        <sz val="10"/>
        <rFont val="Arial"/>
        <family val="2"/>
      </rPr>
      <t>REINSURANCE
RECOVERED</t>
    </r>
  </si>
  <si>
    <r>
      <t xml:space="preserve">(12)
</t>
    </r>
    <r>
      <rPr>
        <b/>
        <u/>
        <sz val="10"/>
        <rFont val="Arial"/>
        <family val="2"/>
      </rPr>
      <t>NET PAYMENTS</t>
    </r>
    <r>
      <rPr>
        <b/>
        <sz val="10"/>
        <rFont val="Arial"/>
        <family val="2"/>
      </rPr>
      <t xml:space="preserve">
</t>
    </r>
    <r>
      <rPr>
        <b/>
        <u/>
        <sz val="10"/>
        <rFont val="Arial"/>
        <family val="2"/>
      </rPr>
      <t>9+10-11</t>
    </r>
  </si>
  <si>
    <t>(p.3, line 7)</t>
  </si>
  <si>
    <t>(p.11, col.6)</t>
  </si>
  <si>
    <t>(p.11, col.12)</t>
  </si>
  <si>
    <t xml:space="preserve">NET LOSSES &amp; LAE SUMMARY OF ALL LINES OF BUSINESS </t>
  </si>
  <si>
    <t>YEARS IN
 WHICH LOSSES  
WERE INCURRED</t>
  </si>
  <si>
    <t>PAID LOSSES AND LOSS ADJUSTMENT EXPENSES AT END OF YEAR</t>
  </si>
  <si>
    <t>OUTSTANDING LOSSES AND LOSS ADJUSTMENT EXPENSE AT END OF YEAR</t>
  </si>
  <si>
    <t>IBNR LOSSES AND LOSS ADJUSTMENT EXPENSES AT END OF YEAR</t>
  </si>
  <si>
    <t>LOSS DEVELOPMENT SUMMARY OF ALL LINES OF BUSINESS</t>
  </si>
  <si>
    <t>NET INCURRED LOSSES AND LAE EXPENSE REPORTED AT END OF YEAR</t>
  </si>
  <si>
    <t>* Refer to Schedule P Part-2 Summary of the NAIC Annual Statement Instructions</t>
  </si>
  <si>
    <t xml:space="preserve">            </t>
  </si>
  <si>
    <t>NET LOSSES AND LAE</t>
  </si>
  <si>
    <t>p.10b</t>
  </si>
  <si>
    <t>**NET INCURRED LOSSES AND LAE EXPENSE REPORTED AT END OF YEAR</t>
  </si>
  <si>
    <t>**Net of reinsurance recoverable</t>
  </si>
  <si>
    <t>Page 12.</t>
  </si>
  <si>
    <t>Page 13.</t>
  </si>
  <si>
    <t>Page 14.</t>
  </si>
  <si>
    <t>Page 15.</t>
  </si>
  <si>
    <t>Page 16.</t>
  </si>
  <si>
    <t>Page 17.</t>
  </si>
  <si>
    <t>Page 18.</t>
  </si>
  <si>
    <t>Page 19.</t>
  </si>
  <si>
    <t>Page 20.</t>
  </si>
  <si>
    <t>Page 21.</t>
  </si>
  <si>
    <t>Page 22.</t>
  </si>
  <si>
    <t>Page 23.</t>
  </si>
  <si>
    <t>Page 24.</t>
  </si>
  <si>
    <t>Page 31.</t>
  </si>
  <si>
    <t>Page 25.</t>
  </si>
  <si>
    <t>Page 26.</t>
  </si>
  <si>
    <t>Page 27.</t>
  </si>
  <si>
    <t>Page 28.</t>
  </si>
  <si>
    <t>Page 29.</t>
  </si>
  <si>
    <t>Page 30.</t>
  </si>
  <si>
    <t>Page 32.</t>
  </si>
  <si>
    <t>Page 33.</t>
  </si>
  <si>
    <t>LOB Descriptions will be populated when listed on the Premiums page.</t>
  </si>
  <si>
    <t>NOTE:</t>
  </si>
  <si>
    <t>Page 34.</t>
  </si>
  <si>
    <t>Page 35.</t>
  </si>
  <si>
    <t>22.</t>
  </si>
  <si>
    <t>List each line of business written/assumed - highest to lowest by volume of net premium written</t>
  </si>
  <si>
    <t>(p.2, line 20 Losses) = (p.11,C1+C3 Direct Loss and IBNR)</t>
  </si>
  <si>
    <t>(p.2, line 21 LAE) = (p.11,C7+C9 Direct LAE &amp; IBNR)</t>
  </si>
  <si>
    <t>(p.2, line 11 Reins. Recoverable Unpd) = (p.11,C2+C4+C8+C10 Reins Recoverable)</t>
  </si>
  <si>
    <t>(p.2, line 11 Reins. Recov unpaid) = (p.9 Recov unpaid)</t>
  </si>
  <si>
    <t>(p.2, line 12 Reins Recov pd) = (p.9 Recov Pd)</t>
  </si>
  <si>
    <t>(p.2, line 14 Prepaid reins prem) = (p.9 Prepaid Reinsurance)</t>
  </si>
  <si>
    <t>(p.2, line 26 UEP) = (p.2,line 26,C2 UEP PY + p.2, line 14,C1 PPd Reins - p.2, line 14,C2PPd Reins PY +  p.3,line 2,C1 Chg UEP)</t>
  </si>
  <si>
    <t>(p.3, line 1 Net Premiums Written) = (p.8,C6 Net Premiums Written)</t>
  </si>
  <si>
    <t>(p.3, line 6 Net losses incurred) = (p.12,C7 Net Losses Incurred)</t>
  </si>
  <si>
    <t>(p.3, line 7 Net LAE incurred) = (p. 12,C15 Net LAE incurred)</t>
  </si>
  <si>
    <t>(p.9 Reinsurance Recoverable unpaid loss &amp; lae) = (p.11,C2+C4+C8+C10)</t>
  </si>
  <si>
    <t>(p.9,C5 Premium Ceded) = (p.8,C4 Premium ceded)</t>
  </si>
  <si>
    <t>(p.8,C2 Reinsurance Assumed) = (p.9, C2 Premium Assumed)</t>
  </si>
  <si>
    <t>(p.11,line1,C1-C2+C7-C8 LOB1) = (p.15 Outstanding loss &amp; lae current yr)</t>
  </si>
  <si>
    <t>(p.11,line1,C3-C4+C9-C10 LOB1) = (p.15 IBNR loss and lae current yr)</t>
  </si>
  <si>
    <t>(p.11,line1,C6 LOB1) = (p.12,line1,C5 Net losses unpaid)</t>
  </si>
  <si>
    <t>(p.11,line2,C6 LOB2) = (p.12,line1,C5 Net losses unpaid)</t>
  </si>
  <si>
    <t>(p.11,line3,C6 LOB3) = (p.12,line1,C5 Net losses unpaid)</t>
  </si>
  <si>
    <t>(p.11,line4,C6 LOB4) = (p.12,line1,C5 Net losses unpaid)</t>
  </si>
  <si>
    <t>(p.11,line5,C6 LOB5) = (p.12,line1,C5 Net losses unpaid)</t>
  </si>
  <si>
    <t>(p.11,line6,C6 LOB6) = (p.12,line1,C5 Net losses unpaid)</t>
  </si>
  <si>
    <t>(p.11,line7,C6 LOB7) = (p.12,line1,C5 Net losses unpaid)</t>
  </si>
  <si>
    <t>(p.11,line8,C6 LOB8) = (p.12,line1,C5 Net losses unpaid)</t>
  </si>
  <si>
    <t>(p.11,line9,C6 LOB9) = (p.12,line1,C5 Net losses unpaid)</t>
  </si>
  <si>
    <t>(p.11,line10,C6 LOB10) = (p.12,line1,C5 Net losses unpaid)</t>
  </si>
  <si>
    <t>(p.11,line2,C1-C2+C7-C8 LOB2) = (p.17 Outstanding loss &amp; lae current yr)</t>
  </si>
  <si>
    <t>(p.11,line2,C3-C4+C9-C10 LOB2) = (p.17 IBNR loss and lae current yr)</t>
  </si>
  <si>
    <t>(p.11,line3,C1-C2+C7-C8 LOB3) = (p.19 Outstanding loss &amp; lae current yr)</t>
  </si>
  <si>
    <t>(p.11,line3,C3-C4+C9-C10 LOB3) = (p.19 IBNR loss and lae current yr)</t>
  </si>
  <si>
    <t>(p.11,line4,C1-C2+C7-C8 LOB4) = (p.21 Outstanding loss &amp; lae current yr)</t>
  </si>
  <si>
    <t>(p.11,line4,C3-C4+C9-C10 LOB4) = (p.21 IBNR loss and lae current yr)</t>
  </si>
  <si>
    <t>(p.11,line5,C1-C2+C7-C8 LOB5) = (p.23 Outstanding loss &amp; lae current yr)</t>
  </si>
  <si>
    <t>(p.11,line5,C3-C4+C9-C10 LOB5) = (p.23 IBNR loss and lae current yr)</t>
  </si>
  <si>
    <t>(p.11,line6,C1-C2+C7-C8 LOB6) = (p.25 Outstanding loss &amp; lae current yr)</t>
  </si>
  <si>
    <t>(p.11,line6,C3-C4+C9-C10 LOB6) = (p.25 IBNR loss and lae current yr)</t>
  </si>
  <si>
    <t>(p.11,line7,C1-C2+C7-C8 LOB7) = (p.27 Outstanding loss &amp; lae current yr)</t>
  </si>
  <si>
    <t>(p.11,line7,C3-C4+C9-C10 LOB7) = (p.27 IBNR loss and lae current yr)</t>
  </si>
  <si>
    <t>(p.11,line8,C1-C2+C7-C8 LOB8) = (p.29 Outstanding loss &amp; lae current yr)</t>
  </si>
  <si>
    <t>(p.11,line8,C3-C4+C9-C10 LOB8) = (p.29 IBNR loss and lae current yr)</t>
  </si>
  <si>
    <t>(p.11,line9,C1-C2+C7-C8 LOB9) = (p.31 Outstanding loss &amp; lae current yr)</t>
  </si>
  <si>
    <t>(p.11,line9,C3-C4+C9-C10 LOB9) = (p.31 IBNR loss and lae current yr)</t>
  </si>
  <si>
    <t>(p.11,line10,C1-C2+C7-C8 LOB10) = (p.33 Outstanding loss &amp; lae current yr)</t>
  </si>
  <si>
    <t>(p.11,line10,C3-C4+C9-C10 LOB10) = (p.33 IBNR loss and lae current yr)</t>
  </si>
  <si>
    <t>(p.3, line 19 Net Income ) = (p.3, line 21 Net Income current)</t>
  </si>
  <si>
    <t>(p.3, line 19,C2 Net Income prior year) = (p.3,line 21, C2 net income prior year)</t>
  </si>
  <si>
    <t>Cross checks are limited and do not include all schedules or possible outcomes.</t>
  </si>
  <si>
    <t>(p.14,C3 Net Premium Earned CY) = (p.3,line3,C1 Premiums Earned current)</t>
  </si>
  <si>
    <t>(p.14,C3 Net Premium Earned PY) = (p.3,line3,C2 Premiums Earned prior year)</t>
  </si>
  <si>
    <t>Money markets</t>
  </si>
  <si>
    <t>Is this an original filing? Yes [ X  ]  No [   ]</t>
  </si>
  <si>
    <t xml:space="preserve"> LOSS DEVELOPMENT</t>
  </si>
  <si>
    <t xml:space="preserve"> NET LOSSES &amp; LAE</t>
  </si>
  <si>
    <t>LOB1</t>
  </si>
  <si>
    <t>LOB2</t>
  </si>
  <si>
    <t>LOB3</t>
  </si>
  <si>
    <t>If yes, please provide company's web address.  If they are not available online, please submit an electronic copy of the parent company's annual report when finalized.</t>
  </si>
  <si>
    <t xml:space="preserve">For companies that have loan-backs, please indicate if the parent's financial statements are available online. </t>
  </si>
  <si>
    <t>Name</t>
  </si>
  <si>
    <t>Firm</t>
  </si>
  <si>
    <t xml:space="preserve">Have all transactions of the captive of which notice was received at the home office on or before the close of business on the date shown been truthfully and accurately entered on its books? </t>
  </si>
  <si>
    <t>Please provide the reason(s) for the change:</t>
  </si>
  <si>
    <t>Has the "net" aggregate changed from the prior year?</t>
  </si>
  <si>
    <t>23.1</t>
  </si>
  <si>
    <t>23.2</t>
  </si>
  <si>
    <t>23.3</t>
  </si>
  <si>
    <t>23.4</t>
  </si>
  <si>
    <t>23.5</t>
  </si>
  <si>
    <t>24.</t>
  </si>
  <si>
    <t>25.1</t>
  </si>
  <si>
    <t>25.2</t>
  </si>
  <si>
    <t>25.3</t>
  </si>
  <si>
    <t>25.4</t>
  </si>
  <si>
    <t>26.</t>
  </si>
  <si>
    <t>27.</t>
  </si>
  <si>
    <t>If a sponsored or separate accounts captive, please respond to the following:</t>
  </si>
  <si>
    <t>a) Is the Company a sponsored or separate accounts captive?</t>
  </si>
  <si>
    <t>c) What is the number of open and active cells or separate accounts?</t>
  </si>
  <si>
    <t>d) For sponsored captives, are any cells insolvent as of the filing date?</t>
  </si>
  <si>
    <t xml:space="preserve">If yes, please explain. </t>
  </si>
  <si>
    <t>28.</t>
  </si>
  <si>
    <t xml:space="preserve">Does the Captive own any insurance subsidiaries? </t>
  </si>
  <si>
    <t>If yes, please list their name and state of domicile.</t>
  </si>
  <si>
    <t>29.</t>
  </si>
  <si>
    <t>What is the expiration date?__________________</t>
  </si>
  <si>
    <t>If not, when will a new one be filed?_______________</t>
  </si>
  <si>
    <t>b) If yes, has the ACAR Separate account Supplemental Form been submitted for each cell/separate account?</t>
  </si>
  <si>
    <t xml:space="preserve">                     CONFIDENTIAL FILING UNDER ACA 23-63-1602(c)(5)</t>
  </si>
  <si>
    <t>ARKANSAS CAPTIVE ANNUAL REPORT FOR THE PERIOD ENDED</t>
  </si>
  <si>
    <t>This Attestation is considered part of the Annual Statement Filing of:</t>
  </si>
  <si>
    <t>If the Company has no reinsurance program, please check here and skip the remainder of #23:</t>
  </si>
  <si>
    <t>OFFICERS*/ LLC MANAGERS</t>
  </si>
  <si>
    <t>DIRECTORS*/ LLC MEMBERS</t>
  </si>
  <si>
    <t>Is the Company's three-year proformas on file with the Department?</t>
  </si>
  <si>
    <t>Arkansas</t>
  </si>
  <si>
    <t>, 2025</t>
  </si>
  <si>
    <t>What is the name of the company, corporation or association who directly or indirectly owns or controls the captive insurance company? Have there been any changes to the ownership in the past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</si>
</sst>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 yyyy;@"/>
    <numFmt numFmtId="165" formatCode="_(* #,##0_);_(* \(#,##0\);_(* &quot;-&quot;??_);_(@_)"/>
    <numFmt numFmtId="166" formatCode="_(&quot;$&quot;* #,##0_);_(&quot;$&quot;* \(#,##0\);_(&quot;$&quot;* &quot;-&quot;??_);_(@_)"/>
    <numFmt numFmtId="167" formatCode="mm/dd/yy;@"/>
    <numFmt numFmtId="168" formatCode="#."/>
  </numFmts>
  <fonts count="44" x14ac:knownFonts="1">
    <font>
      <sz val="11"/>
      <color theme="1"/>
      <name val="Calibri"/>
      <family val="2"/>
      <scheme val="minor"/>
    </font>
    <font>
      <b/>
      <sz val="10"/>
      <name val="Arial"/>
      <family val="2"/>
    </font>
    <font>
      <b/>
      <sz val="9"/>
      <color indexed="10"/>
      <name val="Arial"/>
      <family val="2"/>
    </font>
    <font>
      <sz val="9"/>
      <color indexed="10"/>
      <name val="Arial"/>
      <family val="2"/>
    </font>
    <font>
      <b/>
      <sz val="16"/>
      <name val="Arial"/>
      <family val="2"/>
    </font>
    <font>
      <b/>
      <sz val="14"/>
      <name val="Arial"/>
      <family val="2"/>
    </font>
    <font>
      <sz val="10"/>
      <name val="Arial"/>
      <family val="2"/>
    </font>
    <font>
      <sz val="14"/>
      <name val="Arial"/>
      <family val="2"/>
    </font>
    <font>
      <b/>
      <u/>
      <sz val="10"/>
      <color indexed="10"/>
      <name val="Arial"/>
      <family val="2"/>
    </font>
    <font>
      <b/>
      <sz val="10"/>
      <color indexed="10"/>
      <name val="Arial"/>
      <family val="2"/>
    </font>
    <font>
      <b/>
      <sz val="8"/>
      <name val="Arial"/>
      <family val="2"/>
    </font>
    <font>
      <b/>
      <sz val="18"/>
      <name val="Arial"/>
      <family val="2"/>
    </font>
    <font>
      <sz val="12"/>
      <name val="Arial"/>
      <family val="2"/>
    </font>
    <font>
      <b/>
      <sz val="12"/>
      <name val="Arial"/>
      <family val="2"/>
    </font>
    <font>
      <b/>
      <u/>
      <sz val="8"/>
      <name val="Arial"/>
      <family val="2"/>
    </font>
    <font>
      <u/>
      <sz val="10"/>
      <name val="Arial"/>
      <family val="2"/>
    </font>
    <font>
      <sz val="11"/>
      <color theme="1"/>
      <name val="Calibri"/>
      <family val="2"/>
      <scheme val="minor"/>
    </font>
    <font>
      <sz val="8"/>
      <color rgb="FF000000"/>
      <name val="Tahoma"/>
      <family val="2"/>
    </font>
    <font>
      <sz val="8"/>
      <name val="Arial"/>
      <family val="2"/>
    </font>
    <font>
      <b/>
      <i/>
      <sz val="12"/>
      <name val="Arial"/>
      <family val="2"/>
    </font>
    <font>
      <i/>
      <sz val="12"/>
      <name val="Arial"/>
      <family val="2"/>
    </font>
    <font>
      <sz val="10"/>
      <name val="Calibri"/>
      <family val="2"/>
    </font>
    <font>
      <sz val="10"/>
      <color rgb="FF000000"/>
      <name val="Arial"/>
      <family val="2"/>
    </font>
    <font>
      <u/>
      <sz val="10"/>
      <color indexed="12"/>
      <name val="Arial"/>
      <family val="2"/>
    </font>
    <font>
      <sz val="7"/>
      <name val="Arial"/>
      <family val="2"/>
    </font>
    <font>
      <b/>
      <u/>
      <sz val="10"/>
      <name val="Arial"/>
      <family val="2"/>
    </font>
    <font>
      <b/>
      <sz val="9"/>
      <name val="Arial"/>
      <family val="2"/>
    </font>
    <font>
      <i/>
      <sz val="10"/>
      <name val="Arial"/>
      <family val="2"/>
    </font>
    <font>
      <i/>
      <sz val="9"/>
      <name val="Arial"/>
      <family val="2"/>
    </font>
    <font>
      <sz val="9"/>
      <name val="Arial"/>
      <family val="2"/>
    </font>
    <font>
      <b/>
      <i/>
      <sz val="11"/>
      <color rgb="FFFF0000"/>
      <name val="Calibri"/>
      <family val="2"/>
      <scheme val="minor"/>
    </font>
    <font>
      <i/>
      <sz val="11"/>
      <color theme="1"/>
      <name val="Calibri"/>
      <family val="2"/>
      <scheme val="minor"/>
    </font>
    <font>
      <i/>
      <u/>
      <sz val="10"/>
      <name val="Arial"/>
      <family val="2"/>
    </font>
    <font>
      <sz val="10"/>
      <color indexed="10"/>
      <name val="Arial"/>
      <family val="2"/>
    </font>
    <font>
      <i/>
      <sz val="11"/>
      <name val="Calibri"/>
      <family val="2"/>
      <scheme val="minor"/>
    </font>
    <font>
      <sz val="11"/>
      <color rgb="FFFF0000"/>
      <name val="Calibri"/>
      <family val="2"/>
      <scheme val="minor"/>
    </font>
    <font>
      <sz val="12"/>
      <color rgb="FFC00000"/>
      <name val="Calibri"/>
      <family val="2"/>
      <scheme val="minor"/>
    </font>
    <font>
      <sz val="12"/>
      <color rgb="FFFF0000"/>
      <name val="Arial"/>
      <family val="2"/>
    </font>
    <font>
      <sz val="11"/>
      <name val="Arial"/>
      <family val="2"/>
    </font>
    <font>
      <sz val="11"/>
      <color theme="1"/>
      <name val="Arial"/>
      <family val="2"/>
    </font>
    <font>
      <sz val="8"/>
      <color rgb="FF000000"/>
      <name val="Segoe UI"/>
      <family val="2"/>
    </font>
    <font>
      <b/>
      <sz val="11"/>
      <name val="Arial"/>
      <family val="2"/>
    </font>
    <font>
      <sz val="11"/>
      <name val="Calibri"/>
      <family val="2"/>
      <scheme val="minor"/>
    </font>
    <font>
      <sz val="10"/>
      <name val="Calibri"/>
      <family val="2"/>
      <scheme val="minor"/>
    </font>
  </fonts>
  <fills count="11">
    <fill>
      <patternFill patternType="none"/>
    </fill>
    <fill>
      <patternFill patternType="gray125"/>
    </fill>
    <fill>
      <patternFill patternType="solid">
        <fgColor theme="0"/>
        <bgColor indexed="64"/>
      </patternFill>
    </fill>
    <fill>
      <patternFill patternType="solid">
        <fgColor indexed="55"/>
        <bgColor indexed="64"/>
      </patternFill>
    </fill>
    <fill>
      <patternFill patternType="solid">
        <fgColor theme="0" tint="-0.14999847407452621"/>
        <bgColor indexed="64"/>
      </patternFill>
    </fill>
    <fill>
      <patternFill patternType="solid">
        <fgColor indexed="23"/>
        <bgColor indexed="64"/>
      </patternFill>
    </fill>
    <fill>
      <patternFill patternType="solid">
        <fgColor indexed="22"/>
        <bgColor indexed="64"/>
      </patternFill>
    </fill>
    <fill>
      <patternFill patternType="solid">
        <fgColor rgb="FFFFFFCC"/>
        <bgColor indexed="64"/>
      </patternFill>
    </fill>
    <fill>
      <patternFill patternType="solid">
        <fgColor theme="0" tint="-0.499984740745262"/>
        <bgColor indexed="64"/>
      </patternFill>
    </fill>
    <fill>
      <patternFill patternType="solid">
        <fgColor rgb="FFFFFF00"/>
        <bgColor indexed="64"/>
      </patternFill>
    </fill>
    <fill>
      <patternFill patternType="solid">
        <fgColor rgb="FFFFC000"/>
        <bgColor indexed="64"/>
      </patternFill>
    </fill>
  </fills>
  <borders count="197">
    <border>
      <left/>
      <right/>
      <top/>
      <bottom/>
      <diagonal/>
    </border>
    <border>
      <left/>
      <right/>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23"/>
      </top>
      <bottom style="thin">
        <color indexed="23"/>
      </bottom>
      <diagonal/>
    </border>
    <border>
      <left/>
      <right style="thin">
        <color indexed="64"/>
      </right>
      <top style="thin">
        <color indexed="23"/>
      </top>
      <bottom style="thin">
        <color indexed="23"/>
      </bottom>
      <diagonal/>
    </border>
    <border>
      <left style="thin">
        <color indexed="64"/>
      </left>
      <right/>
      <top style="thin">
        <color indexed="64"/>
      </top>
      <bottom style="thin">
        <color indexed="23"/>
      </bottom>
      <diagonal/>
    </border>
    <border>
      <left/>
      <right style="thin">
        <color indexed="64"/>
      </right>
      <top style="thin">
        <color indexed="64"/>
      </top>
      <bottom style="thin">
        <color indexed="23"/>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55"/>
      </bottom>
      <diagonal/>
    </border>
    <border>
      <left/>
      <right style="thin">
        <color indexed="64"/>
      </right>
      <top style="thin">
        <color indexed="64"/>
      </top>
      <bottom style="thin">
        <color indexed="55"/>
      </bottom>
      <diagonal/>
    </border>
    <border>
      <left style="thin">
        <color indexed="64"/>
      </left>
      <right/>
      <top style="thin">
        <color indexed="55"/>
      </top>
      <bottom style="thin">
        <color indexed="55"/>
      </bottom>
      <diagonal/>
    </border>
    <border>
      <left/>
      <right style="thin">
        <color indexed="64"/>
      </right>
      <top style="thin">
        <color indexed="55"/>
      </top>
      <bottom style="thin">
        <color indexed="55"/>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23"/>
      </bottom>
      <diagonal/>
    </border>
    <border>
      <left style="thin">
        <color indexed="64"/>
      </left>
      <right style="thin">
        <color indexed="64"/>
      </right>
      <top style="hair">
        <color indexed="64"/>
      </top>
      <bottom style="hair">
        <color indexed="64"/>
      </bottom>
      <diagonal/>
    </border>
    <border>
      <left style="thin">
        <color indexed="64"/>
      </left>
      <right/>
      <top/>
      <bottom style="thin">
        <color indexed="23"/>
      </bottom>
      <diagonal/>
    </border>
    <border>
      <left/>
      <right style="thin">
        <color indexed="64"/>
      </right>
      <top/>
      <bottom style="thin">
        <color indexed="23"/>
      </bottom>
      <diagonal/>
    </border>
    <border>
      <left style="thin">
        <color indexed="64"/>
      </left>
      <right/>
      <top/>
      <bottom style="thin">
        <color indexed="55"/>
      </bottom>
      <diagonal/>
    </border>
    <border>
      <left/>
      <right style="thin">
        <color indexed="64"/>
      </right>
      <top/>
      <bottom style="thin">
        <color indexed="55"/>
      </bottom>
      <diagonal/>
    </border>
    <border>
      <left style="thin">
        <color indexed="64"/>
      </left>
      <right/>
      <top style="thin">
        <color indexed="55"/>
      </top>
      <bottom style="thin">
        <color indexed="64"/>
      </bottom>
      <diagonal/>
    </border>
    <border>
      <left/>
      <right style="thin">
        <color indexed="64"/>
      </right>
      <top style="thin">
        <color indexed="55"/>
      </top>
      <bottom style="thin">
        <color indexed="64"/>
      </bottom>
      <diagonal/>
    </border>
    <border>
      <left style="thin">
        <color indexed="64"/>
      </left>
      <right/>
      <top style="thin">
        <color indexed="55"/>
      </top>
      <bottom style="thin">
        <color theme="0" tint="-0.34998626667073579"/>
      </bottom>
      <diagonal/>
    </border>
    <border>
      <left/>
      <right style="thin">
        <color indexed="64"/>
      </right>
      <top style="thin">
        <color indexed="55"/>
      </top>
      <bottom style="thin">
        <color theme="0" tint="-0.34998626667073579"/>
      </bottom>
      <diagonal/>
    </border>
    <border>
      <left style="thin">
        <color indexed="64"/>
      </left>
      <right/>
      <top style="thin">
        <color indexed="55"/>
      </top>
      <bottom style="thin">
        <color indexed="23"/>
      </bottom>
      <diagonal/>
    </border>
    <border>
      <left/>
      <right style="thin">
        <color indexed="64"/>
      </right>
      <top style="thin">
        <color indexed="55"/>
      </top>
      <bottom style="thin">
        <color indexed="23"/>
      </bottom>
      <diagonal/>
    </border>
    <border>
      <left style="thin">
        <color indexed="64"/>
      </left>
      <right style="thin">
        <color indexed="64"/>
      </right>
      <top style="thin">
        <color indexed="23"/>
      </top>
      <bottom style="thin">
        <color indexed="23"/>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55"/>
      </top>
      <bottom/>
      <diagonal/>
    </border>
    <border>
      <left/>
      <right style="thin">
        <color indexed="64"/>
      </right>
      <top style="thin">
        <color indexed="55"/>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ck">
        <color indexed="64"/>
      </right>
      <top/>
      <bottom/>
      <diagonal/>
    </border>
    <border>
      <left style="thick">
        <color indexed="64"/>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ck">
        <color indexed="64"/>
      </bottom>
      <diagonal/>
    </border>
    <border>
      <left style="thin">
        <color indexed="64"/>
      </left>
      <right style="thin">
        <color indexed="64"/>
      </right>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ck">
        <color indexed="64"/>
      </right>
      <top/>
      <bottom style="thick">
        <color indexed="64"/>
      </bottom>
      <diagonal/>
    </border>
    <border>
      <left style="thick">
        <color indexed="64"/>
      </left>
      <right/>
      <top style="thick">
        <color indexed="64"/>
      </top>
      <bottom style="thin">
        <color indexed="55"/>
      </bottom>
      <diagonal/>
    </border>
    <border>
      <left style="thin">
        <color indexed="64"/>
      </left>
      <right style="thin">
        <color indexed="64"/>
      </right>
      <top style="thick">
        <color indexed="64"/>
      </top>
      <bottom style="thin">
        <color indexed="55"/>
      </bottom>
      <diagonal/>
    </border>
    <border>
      <left/>
      <right style="thick">
        <color indexed="64"/>
      </right>
      <top style="thick">
        <color indexed="64"/>
      </top>
      <bottom style="thin">
        <color indexed="55"/>
      </bottom>
      <diagonal/>
    </border>
    <border>
      <left style="thick">
        <color indexed="64"/>
      </left>
      <right style="thick">
        <color indexed="64"/>
      </right>
      <top style="thick">
        <color indexed="64"/>
      </top>
      <bottom style="thin">
        <color indexed="55"/>
      </bottom>
      <diagonal/>
    </border>
    <border>
      <left style="thick">
        <color indexed="64"/>
      </left>
      <right/>
      <top style="hair">
        <color indexed="64"/>
      </top>
      <bottom style="hair">
        <color indexed="64"/>
      </bottom>
      <diagonal/>
    </border>
    <border>
      <left/>
      <right style="thick">
        <color indexed="64"/>
      </right>
      <top style="hair">
        <color indexed="64"/>
      </top>
      <bottom style="hair">
        <color indexed="64"/>
      </bottom>
      <diagonal/>
    </border>
    <border>
      <left style="thick">
        <color indexed="64"/>
      </left>
      <right/>
      <top style="thin">
        <color indexed="55"/>
      </top>
      <bottom style="thin">
        <color indexed="55"/>
      </bottom>
      <diagonal/>
    </border>
    <border>
      <left style="thin">
        <color indexed="64"/>
      </left>
      <right style="thin">
        <color indexed="64"/>
      </right>
      <top style="thin">
        <color indexed="55"/>
      </top>
      <bottom style="thin">
        <color indexed="55"/>
      </bottom>
      <diagonal/>
    </border>
    <border>
      <left/>
      <right style="thick">
        <color indexed="64"/>
      </right>
      <top style="thin">
        <color indexed="55"/>
      </top>
      <bottom style="thin">
        <color indexed="55"/>
      </bottom>
      <diagonal/>
    </border>
    <border>
      <left style="thick">
        <color indexed="64"/>
      </left>
      <right style="thick">
        <color indexed="64"/>
      </right>
      <top style="thin">
        <color indexed="55"/>
      </top>
      <bottom style="thin">
        <color indexed="55"/>
      </bottom>
      <diagonal/>
    </border>
    <border>
      <left style="thick">
        <color indexed="64"/>
      </left>
      <right style="thick">
        <color indexed="64"/>
      </right>
      <top style="thin">
        <color indexed="55"/>
      </top>
      <bottom style="thin">
        <color indexed="23"/>
      </bottom>
      <diagonal/>
    </border>
    <border>
      <left style="thick">
        <color indexed="64"/>
      </left>
      <right style="thin">
        <color indexed="64"/>
      </right>
      <top style="thin">
        <color indexed="55"/>
      </top>
      <bottom style="thin">
        <color indexed="23"/>
      </bottom>
      <diagonal/>
    </border>
    <border>
      <left style="thin">
        <color indexed="64"/>
      </left>
      <right style="thin">
        <color indexed="64"/>
      </right>
      <top/>
      <bottom/>
      <diagonal/>
    </border>
    <border>
      <left style="thin">
        <color indexed="64"/>
      </left>
      <right style="thick">
        <color indexed="64"/>
      </right>
      <top style="thin">
        <color indexed="55"/>
      </top>
      <bottom style="thin">
        <color indexed="23"/>
      </bottom>
      <diagonal/>
    </border>
    <border>
      <left style="thick">
        <color indexed="64"/>
      </left>
      <right style="thick">
        <color indexed="64"/>
      </right>
      <top style="thin">
        <color indexed="23"/>
      </top>
      <bottom style="thin">
        <color indexed="23"/>
      </bottom>
      <diagonal/>
    </border>
    <border>
      <left style="thick">
        <color indexed="64"/>
      </left>
      <right style="thin">
        <color indexed="64"/>
      </right>
      <top style="thin">
        <color indexed="23"/>
      </top>
      <bottom style="thin">
        <color indexed="23"/>
      </bottom>
      <diagonal/>
    </border>
    <border>
      <left style="thin">
        <color indexed="64"/>
      </left>
      <right style="thick">
        <color indexed="64"/>
      </right>
      <top style="thin">
        <color indexed="23"/>
      </top>
      <bottom style="thin">
        <color indexed="23"/>
      </bottom>
      <diagonal/>
    </border>
    <border>
      <left style="thin">
        <color indexed="64"/>
      </left>
      <right style="thin">
        <color indexed="64"/>
      </right>
      <top style="thick">
        <color indexed="64"/>
      </top>
      <bottom/>
      <diagonal/>
    </border>
    <border>
      <left style="thick">
        <color indexed="64"/>
      </left>
      <right style="thick">
        <color indexed="64"/>
      </right>
      <top style="thick">
        <color indexed="64"/>
      </top>
      <bottom/>
      <diagonal/>
    </border>
    <border>
      <left style="thick">
        <color indexed="64"/>
      </left>
      <right/>
      <top/>
      <bottom style="double">
        <color indexed="64"/>
      </bottom>
      <diagonal/>
    </border>
    <border>
      <left style="thin">
        <color indexed="64"/>
      </left>
      <right style="thin">
        <color indexed="64"/>
      </right>
      <top/>
      <bottom style="double">
        <color indexed="64"/>
      </bottom>
      <diagonal/>
    </border>
    <border>
      <left/>
      <right style="thick">
        <color indexed="64"/>
      </right>
      <top/>
      <bottom style="double">
        <color indexed="64"/>
      </bottom>
      <diagonal/>
    </border>
    <border>
      <left style="thick">
        <color indexed="64"/>
      </left>
      <right style="thick">
        <color indexed="64"/>
      </right>
      <top/>
      <bottom style="double">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hair">
        <color indexed="64"/>
      </top>
      <bottom style="thick">
        <color indexed="64"/>
      </bottom>
      <diagonal/>
    </border>
    <border>
      <left style="thin">
        <color indexed="64"/>
      </left>
      <right style="thick">
        <color indexed="64"/>
      </right>
      <top style="thick">
        <color indexed="64"/>
      </top>
      <bottom/>
      <diagonal/>
    </border>
    <border>
      <left style="thick">
        <color indexed="64"/>
      </left>
      <right style="hair">
        <color indexed="64"/>
      </right>
      <top style="thick">
        <color indexed="64"/>
      </top>
      <bottom style="hair">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style="thick">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ck">
        <color indexed="64"/>
      </right>
      <top style="hair">
        <color indexed="64"/>
      </top>
      <bottom style="hair">
        <color indexed="64"/>
      </bottom>
      <diagonal/>
    </border>
    <border>
      <left style="thick">
        <color indexed="64"/>
      </left>
      <right style="thin">
        <color indexed="64"/>
      </right>
      <top style="thin">
        <color indexed="64"/>
      </top>
      <bottom/>
      <diagonal/>
    </border>
    <border>
      <left/>
      <right style="thick">
        <color indexed="64"/>
      </right>
      <top style="thin">
        <color indexed="64"/>
      </top>
      <bottom style="thin">
        <color indexed="64"/>
      </bottom>
      <diagonal/>
    </border>
    <border>
      <left style="thick">
        <color indexed="64"/>
      </left>
      <right style="hair">
        <color indexed="64"/>
      </right>
      <top style="hair">
        <color indexed="64"/>
      </top>
      <bottom style="thin">
        <color indexed="55"/>
      </bottom>
      <diagonal/>
    </border>
    <border>
      <left style="hair">
        <color indexed="64"/>
      </left>
      <right style="thick">
        <color indexed="64"/>
      </right>
      <top style="hair">
        <color indexed="64"/>
      </top>
      <bottom style="thin">
        <color indexed="55"/>
      </bottom>
      <diagonal/>
    </border>
    <border>
      <left style="hair">
        <color indexed="64"/>
      </left>
      <right style="hair">
        <color indexed="64"/>
      </right>
      <top style="hair">
        <color indexed="64"/>
      </top>
      <bottom style="thin">
        <color indexed="55"/>
      </bottom>
      <diagonal/>
    </border>
    <border>
      <left style="thick">
        <color indexed="64"/>
      </left>
      <right style="thin">
        <color indexed="64"/>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style="thin">
        <color indexed="64"/>
      </right>
      <top style="thin">
        <color indexed="55"/>
      </top>
      <bottom style="thin">
        <color indexed="55"/>
      </bottom>
      <diagonal/>
    </border>
    <border>
      <left style="thin">
        <color indexed="64"/>
      </left>
      <right style="thick">
        <color indexed="64"/>
      </right>
      <top style="thin">
        <color indexed="55"/>
      </top>
      <bottom style="thin">
        <color indexed="55"/>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ck">
        <color indexed="64"/>
      </right>
      <top style="hair">
        <color indexed="64"/>
      </top>
      <bottom style="thin">
        <color indexed="64"/>
      </bottom>
      <diagonal/>
    </border>
    <border>
      <left style="thick">
        <color indexed="64"/>
      </left>
      <right/>
      <top style="thin">
        <color indexed="64"/>
      </top>
      <bottom style="thin">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ck">
        <color indexed="64"/>
      </left>
      <right style="thin">
        <color indexed="64"/>
      </right>
      <top style="thin">
        <color indexed="55"/>
      </top>
      <bottom style="thick">
        <color indexed="64"/>
      </bottom>
      <diagonal/>
    </border>
    <border>
      <left style="thin">
        <color indexed="64"/>
      </left>
      <right style="thick">
        <color indexed="64"/>
      </right>
      <top style="thin">
        <color indexed="55"/>
      </top>
      <bottom style="thick">
        <color indexed="64"/>
      </bottom>
      <diagonal/>
    </border>
    <border>
      <left style="thick">
        <color indexed="64"/>
      </left>
      <right/>
      <top style="thin">
        <color indexed="55"/>
      </top>
      <bottom style="thick">
        <color indexed="64"/>
      </bottom>
      <diagonal/>
    </border>
    <border>
      <left/>
      <right style="thick">
        <color indexed="64"/>
      </right>
      <top style="thin">
        <color indexed="55"/>
      </top>
      <bottom style="thick">
        <color indexed="64"/>
      </bottom>
      <diagonal/>
    </border>
    <border>
      <left/>
      <right/>
      <top style="double">
        <color indexed="64"/>
      </top>
      <bottom/>
      <diagonal/>
    </border>
    <border>
      <left style="thick">
        <color indexed="64"/>
      </left>
      <right style="hair">
        <color indexed="64"/>
      </right>
      <top style="hair">
        <color indexed="64"/>
      </top>
      <bottom style="thin">
        <color indexed="23"/>
      </bottom>
      <diagonal/>
    </border>
    <border>
      <left style="hair">
        <color indexed="64"/>
      </left>
      <right style="thick">
        <color indexed="64"/>
      </right>
      <top style="hair">
        <color indexed="64"/>
      </top>
      <bottom style="thin">
        <color indexed="23"/>
      </bottom>
      <diagonal/>
    </border>
    <border>
      <left style="thick">
        <color indexed="64"/>
      </left>
      <right/>
      <top style="thin">
        <color indexed="23"/>
      </top>
      <bottom style="thin">
        <color indexed="23"/>
      </bottom>
      <diagonal/>
    </border>
    <border>
      <left style="thick">
        <color indexed="64"/>
      </left>
      <right/>
      <top style="thin">
        <color indexed="55"/>
      </top>
      <bottom style="thin">
        <color indexed="23"/>
      </bottom>
      <diagonal/>
    </border>
    <border>
      <left/>
      <right style="thick">
        <color indexed="64"/>
      </right>
      <top style="thin">
        <color indexed="55"/>
      </top>
      <bottom style="thin">
        <color indexed="23"/>
      </bottom>
      <diagonal/>
    </border>
    <border>
      <left/>
      <right style="thick">
        <color indexed="64"/>
      </right>
      <top style="thin">
        <color indexed="23"/>
      </top>
      <bottom style="thin">
        <color indexed="23"/>
      </bottom>
      <diagonal/>
    </border>
    <border>
      <left style="thick">
        <color indexed="64"/>
      </left>
      <right style="thin">
        <color indexed="64"/>
      </right>
      <top style="thin">
        <color indexed="23"/>
      </top>
      <bottom style="thick">
        <color indexed="64"/>
      </bottom>
      <diagonal/>
    </border>
    <border>
      <left style="thin">
        <color indexed="64"/>
      </left>
      <right style="thick">
        <color indexed="64"/>
      </right>
      <top style="thin">
        <color indexed="23"/>
      </top>
      <bottom style="thick">
        <color indexed="64"/>
      </bottom>
      <diagonal/>
    </border>
    <border>
      <left style="thick">
        <color indexed="64"/>
      </left>
      <right/>
      <top style="thin">
        <color indexed="23"/>
      </top>
      <bottom style="thick">
        <color indexed="64"/>
      </bottom>
      <diagonal/>
    </border>
    <border>
      <left/>
      <right style="thick">
        <color indexed="64"/>
      </right>
      <top style="thin">
        <color indexed="23"/>
      </top>
      <bottom style="thick">
        <color indexed="64"/>
      </bottom>
      <diagonal/>
    </border>
    <border>
      <left/>
      <right/>
      <top style="thin">
        <color indexed="55"/>
      </top>
      <bottom style="thin">
        <color indexed="55"/>
      </bottom>
      <diagonal/>
    </border>
    <border>
      <left style="thick">
        <color indexed="64"/>
      </left>
      <right style="thick">
        <color indexed="64"/>
      </right>
      <top style="thin">
        <color indexed="55"/>
      </top>
      <bottom style="thick">
        <color indexed="64"/>
      </bottom>
      <diagonal/>
    </border>
    <border>
      <left/>
      <right/>
      <top style="thick">
        <color indexed="64"/>
      </top>
      <bottom style="thin">
        <color indexed="55"/>
      </bottom>
      <diagonal/>
    </border>
    <border>
      <left style="thick">
        <color indexed="64"/>
      </left>
      <right style="thick">
        <color indexed="64"/>
      </right>
      <top style="thin">
        <color indexed="55"/>
      </top>
      <bottom/>
      <diagonal/>
    </border>
    <border>
      <left/>
      <right/>
      <top style="thin">
        <color indexed="55"/>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bottom style="thin">
        <color indexed="55"/>
      </bottom>
      <diagonal/>
    </border>
    <border>
      <left/>
      <right style="thick">
        <color indexed="64"/>
      </right>
      <top/>
      <bottom style="thin">
        <color indexed="55"/>
      </bottom>
      <diagonal/>
    </border>
    <border>
      <left style="thick">
        <color indexed="64"/>
      </left>
      <right/>
      <top style="hair">
        <color indexed="64"/>
      </top>
      <bottom style="medium">
        <color indexed="64"/>
      </bottom>
      <diagonal/>
    </border>
    <border>
      <left/>
      <right style="thick">
        <color indexed="64"/>
      </right>
      <top style="hair">
        <color indexed="64"/>
      </top>
      <bottom style="medium">
        <color indexed="64"/>
      </bottom>
      <diagonal/>
    </border>
    <border>
      <left style="thick">
        <color indexed="64"/>
      </left>
      <right/>
      <top style="thin">
        <color indexed="55"/>
      </top>
      <bottom style="medium">
        <color indexed="64"/>
      </bottom>
      <diagonal/>
    </border>
    <border>
      <left/>
      <right style="thick">
        <color indexed="64"/>
      </right>
      <top style="thin">
        <color indexed="55"/>
      </top>
      <bottom style="medium">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ck">
        <color indexed="64"/>
      </left>
      <right/>
      <top style="thin">
        <color indexed="55"/>
      </top>
      <bottom style="thin">
        <color indexed="64"/>
      </bottom>
      <diagonal/>
    </border>
    <border>
      <left/>
      <right style="thick">
        <color indexed="64"/>
      </right>
      <top style="thin">
        <color indexed="55"/>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ck">
        <color indexed="64"/>
      </left>
      <right style="thick">
        <color indexed="64"/>
      </right>
      <top/>
      <bottom style="thin">
        <color indexed="55"/>
      </bottom>
      <diagonal/>
    </border>
    <border>
      <left style="thick">
        <color indexed="64"/>
      </left>
      <right/>
      <top style="thin">
        <color indexed="55"/>
      </top>
      <bottom/>
      <diagonal/>
    </border>
    <border>
      <left/>
      <right style="thick">
        <color indexed="64"/>
      </right>
      <top style="thin">
        <color indexed="55"/>
      </top>
      <bottom/>
      <diagonal/>
    </border>
    <border>
      <left style="thick">
        <color indexed="64"/>
      </left>
      <right/>
      <top style="medium">
        <color indexed="64"/>
      </top>
      <bottom style="thin">
        <color indexed="55"/>
      </bottom>
      <diagonal/>
    </border>
    <border>
      <left/>
      <right style="thick">
        <color indexed="64"/>
      </right>
      <top style="medium">
        <color indexed="64"/>
      </top>
      <bottom style="thin">
        <color indexed="55"/>
      </bottom>
      <diagonal/>
    </border>
  </borders>
  <cellStyleXfs count="6">
    <xf numFmtId="0" fontId="0" fillId="0" borderId="0"/>
    <xf numFmtId="43" fontId="16" fillId="0" borderId="0" applyFont="0" applyFill="0" applyBorder="0" applyAlignment="0" applyProtection="0"/>
    <xf numFmtId="44" fontId="16" fillId="0" borderId="0" applyFont="0" applyFill="0" applyBorder="0" applyAlignment="0" applyProtection="0"/>
    <xf numFmtId="0" fontId="6" fillId="0" borderId="0"/>
    <xf numFmtId="9" fontId="6" fillId="0" borderId="0" applyFont="0" applyFill="0" applyBorder="0" applyAlignment="0" applyProtection="0"/>
    <xf numFmtId="0" fontId="23" fillId="0" borderId="0" applyNumberFormat="0" applyFill="0" applyBorder="0" applyAlignment="0" applyProtection="0">
      <alignment vertical="top"/>
      <protection locked="0"/>
    </xf>
  </cellStyleXfs>
  <cellXfs count="1009">
    <xf numFmtId="0" fontId="0" fillId="0" borderId="0" xfId="0"/>
    <xf numFmtId="0" fontId="1" fillId="0" borderId="0" xfId="0" applyFont="1" applyAlignment="1">
      <alignment horizontal="right"/>
    </xf>
    <xf numFmtId="0" fontId="2" fillId="0" borderId="0" xfId="0" applyFont="1" applyAlignment="1" applyProtection="1">
      <alignment horizontal="center"/>
      <protection locked="0"/>
    </xf>
    <xf numFmtId="0" fontId="3" fillId="0" borderId="0" xfId="0" applyFont="1" applyAlignment="1" applyProtection="1">
      <alignment horizontal="center"/>
      <protection locked="0"/>
    </xf>
    <xf numFmtId="0" fontId="6" fillId="0" borderId="0" xfId="0" applyFont="1"/>
    <xf numFmtId="164" fontId="7" fillId="0" borderId="0" xfId="0" applyNumberFormat="1" applyFont="1" applyProtection="1">
      <protection hidden="1"/>
    </xf>
    <xf numFmtId="0" fontId="8" fillId="0" borderId="0" xfId="0" applyFont="1" applyAlignment="1">
      <alignment horizontal="center"/>
    </xf>
    <xf numFmtId="0" fontId="9" fillId="0" borderId="0" xfId="0" applyFont="1"/>
    <xf numFmtId="0" fontId="10" fillId="0" borderId="0" xfId="0" applyFont="1" applyAlignment="1">
      <alignment horizontal="center" vertical="top"/>
    </xf>
    <xf numFmtId="0" fontId="10" fillId="0" borderId="0" xfId="0" applyFont="1" applyAlignment="1">
      <alignment vertical="top"/>
    </xf>
    <xf numFmtId="43" fontId="1" fillId="0" borderId="0" xfId="0" applyNumberFormat="1" applyFont="1" applyAlignment="1">
      <alignment shrinkToFit="1"/>
    </xf>
    <xf numFmtId="0" fontId="6" fillId="0" borderId="0" xfId="0" applyFont="1" applyAlignment="1">
      <alignment wrapText="1"/>
    </xf>
    <xf numFmtId="0" fontId="0" fillId="0" borderId="0" xfId="0" applyAlignment="1">
      <alignment horizontal="center"/>
    </xf>
    <xf numFmtId="0" fontId="0" fillId="0" borderId="0" xfId="0" applyAlignment="1">
      <alignment horizontal="left"/>
    </xf>
    <xf numFmtId="0" fontId="1" fillId="0" borderId="3" xfId="0" applyFont="1" applyBorder="1" applyAlignment="1">
      <alignment horizontal="center" wrapText="1"/>
    </xf>
    <xf numFmtId="0" fontId="0" fillId="0" borderId="0" xfId="0" applyAlignment="1">
      <alignment wrapText="1"/>
    </xf>
    <xf numFmtId="0" fontId="0" fillId="0" borderId="0" xfId="0" applyAlignment="1" applyProtection="1">
      <alignment horizontal="center"/>
      <protection locked="0"/>
    </xf>
    <xf numFmtId="0" fontId="0" fillId="0" borderId="0" xfId="0" applyProtection="1">
      <protection locked="0"/>
    </xf>
    <xf numFmtId="0" fontId="6" fillId="0" borderId="0" xfId="0" applyFont="1" applyProtection="1">
      <protection locked="0"/>
    </xf>
    <xf numFmtId="0" fontId="1" fillId="0" borderId="2" xfId="0" applyFont="1" applyBorder="1" applyAlignment="1">
      <alignment horizontal="left"/>
    </xf>
    <xf numFmtId="0" fontId="0" fillId="0" borderId="2" xfId="0" applyBorder="1"/>
    <xf numFmtId="0" fontId="1" fillId="0" borderId="0" xfId="0" applyFont="1"/>
    <xf numFmtId="0" fontId="6" fillId="0" borderId="0" xfId="0" applyFont="1" applyAlignment="1" applyProtection="1">
      <alignment shrinkToFit="1"/>
      <protection locked="0"/>
    </xf>
    <xf numFmtId="0" fontId="0" fillId="0" borderId="0" xfId="0" applyAlignment="1" applyProtection="1">
      <alignment shrinkToFit="1"/>
      <protection locked="0"/>
    </xf>
    <xf numFmtId="0" fontId="15" fillId="0" borderId="0" xfId="0" applyFont="1"/>
    <xf numFmtId="0" fontId="14" fillId="0" borderId="0" xfId="0" applyFont="1" applyAlignment="1">
      <alignment vertical="top"/>
    </xf>
    <xf numFmtId="0" fontId="10" fillId="0" borderId="3" xfId="0" applyFont="1" applyBorder="1" applyAlignment="1">
      <alignment wrapText="1"/>
    </xf>
    <xf numFmtId="0" fontId="10" fillId="0" borderId="0" xfId="0" applyFont="1" applyAlignment="1">
      <alignment wrapText="1"/>
    </xf>
    <xf numFmtId="0" fontId="10" fillId="0" borderId="0" xfId="0" applyFont="1" applyAlignment="1">
      <alignment horizontal="center" wrapText="1"/>
    </xf>
    <xf numFmtId="0" fontId="10" fillId="0" borderId="3" xfId="0" applyFont="1" applyBorder="1" applyAlignment="1">
      <alignment vertical="top"/>
    </xf>
    <xf numFmtId="0" fontId="6" fillId="0" borderId="0" xfId="3"/>
    <xf numFmtId="0" fontId="6" fillId="0" borderId="0" xfId="3" applyAlignment="1">
      <alignment horizontal="left"/>
    </xf>
    <xf numFmtId="49" fontId="6" fillId="0" borderId="0" xfId="3" applyNumberFormat="1"/>
    <xf numFmtId="0" fontId="6" fillId="0" borderId="0" xfId="3" applyAlignment="1">
      <alignment wrapText="1"/>
    </xf>
    <xf numFmtId="49" fontId="6" fillId="0" borderId="0" xfId="3" applyNumberFormat="1" applyProtection="1">
      <protection locked="0"/>
    </xf>
    <xf numFmtId="0" fontId="6" fillId="0" borderId="0" xfId="3" applyProtection="1">
      <protection locked="0"/>
    </xf>
    <xf numFmtId="0" fontId="6" fillId="0" borderId="10" xfId="3" applyBorder="1" applyAlignment="1" applyProtection="1">
      <alignment horizontal="center" shrinkToFit="1"/>
      <protection locked="0"/>
    </xf>
    <xf numFmtId="165" fontId="6" fillId="0" borderId="11" xfId="1" applyNumberFormat="1" applyFont="1" applyBorder="1" applyAlignment="1" applyProtection="1">
      <alignment horizontal="center"/>
      <protection locked="0"/>
    </xf>
    <xf numFmtId="0" fontId="6" fillId="0" borderId="13" xfId="3" applyBorder="1" applyAlignment="1" applyProtection="1">
      <alignment horizontal="center" shrinkToFit="1"/>
      <protection locked="0"/>
    </xf>
    <xf numFmtId="165" fontId="6" fillId="0" borderId="14" xfId="1" applyNumberFormat="1" applyFont="1" applyBorder="1" applyAlignment="1" applyProtection="1">
      <alignment horizontal="center"/>
      <protection locked="0"/>
    </xf>
    <xf numFmtId="0" fontId="6" fillId="0" borderId="16" xfId="3" applyBorder="1" applyAlignment="1" applyProtection="1">
      <alignment horizontal="center" shrinkToFit="1"/>
      <protection locked="0"/>
    </xf>
    <xf numFmtId="165" fontId="6" fillId="0" borderId="17" xfId="1" applyNumberFormat="1" applyFont="1" applyBorder="1" applyAlignment="1" applyProtection="1">
      <alignment horizontal="center"/>
      <protection locked="0"/>
    </xf>
    <xf numFmtId="0" fontId="6" fillId="0" borderId="18" xfId="3" applyBorder="1" applyAlignment="1" applyProtection="1">
      <alignment horizontal="center" shrinkToFit="1"/>
      <protection locked="0"/>
    </xf>
    <xf numFmtId="165" fontId="6" fillId="0" borderId="19" xfId="1" applyNumberFormat="1" applyFont="1" applyBorder="1" applyAlignment="1" applyProtection="1">
      <alignment horizontal="center"/>
      <protection locked="0"/>
    </xf>
    <xf numFmtId="0" fontId="6" fillId="0" borderId="0" xfId="3" applyAlignment="1" applyProtection="1">
      <alignment horizontal="center"/>
      <protection locked="0"/>
    </xf>
    <xf numFmtId="0" fontId="1" fillId="0" borderId="0" xfId="3" applyFont="1"/>
    <xf numFmtId="0" fontId="6" fillId="0" borderId="3" xfId="3" applyBorder="1" applyAlignment="1">
      <alignment horizontal="right"/>
    </xf>
    <xf numFmtId="0" fontId="6" fillId="0" borderId="0" xfId="3" applyAlignment="1" applyProtection="1">
      <alignment horizontal="left"/>
      <protection locked="0"/>
    </xf>
    <xf numFmtId="0" fontId="6" fillId="2" borderId="0" xfId="3" applyFill="1" applyAlignment="1">
      <alignment horizontal="left" vertical="center" wrapText="1"/>
    </xf>
    <xf numFmtId="0" fontId="6" fillId="2" borderId="0" xfId="3" applyFill="1" applyAlignment="1">
      <alignment horizontal="left" wrapText="1"/>
    </xf>
    <xf numFmtId="0" fontId="6" fillId="0" borderId="0" xfId="3" applyAlignment="1">
      <alignment horizontal="left" wrapText="1"/>
    </xf>
    <xf numFmtId="0" fontId="6" fillId="0" borderId="0" xfId="3" applyAlignment="1">
      <alignment horizontal="center"/>
    </xf>
    <xf numFmtId="0" fontId="6" fillId="0" borderId="0" xfId="3" applyAlignment="1" applyProtection="1">
      <alignment horizontal="left" wrapText="1"/>
      <protection locked="0"/>
    </xf>
    <xf numFmtId="0" fontId="20" fillId="2" borderId="0" xfId="3" applyFont="1" applyFill="1" applyAlignment="1">
      <alignment horizontal="center" vertical="center"/>
    </xf>
    <xf numFmtId="0" fontId="6" fillId="2" borderId="0" xfId="3" applyFill="1"/>
    <xf numFmtId="0" fontId="1" fillId="0" borderId="0" xfId="3" applyFont="1" applyAlignment="1" applyProtection="1">
      <alignment horizontal="left" wrapText="1"/>
      <protection locked="0"/>
    </xf>
    <xf numFmtId="14" fontId="6" fillId="0" borderId="0" xfId="3" applyNumberFormat="1" applyAlignment="1" applyProtection="1">
      <alignment horizontal="center"/>
      <protection locked="0"/>
    </xf>
    <xf numFmtId="14" fontId="6" fillId="0" borderId="0" xfId="3" applyNumberFormat="1" applyProtection="1">
      <protection locked="0"/>
    </xf>
    <xf numFmtId="0" fontId="1" fillId="0" borderId="0" xfId="3" applyFont="1" applyProtection="1">
      <protection locked="0"/>
    </xf>
    <xf numFmtId="0" fontId="0" fillId="0" borderId="0" xfId="3" applyFont="1" applyAlignment="1">
      <alignment horizontal="left" wrapText="1"/>
    </xf>
    <xf numFmtId="0" fontId="6" fillId="0" borderId="0" xfId="3" applyAlignment="1" applyProtection="1">
      <alignment wrapText="1"/>
      <protection locked="0"/>
    </xf>
    <xf numFmtId="3" fontId="6" fillId="0" borderId="2" xfId="3" applyNumberFormat="1" applyBorder="1" applyAlignment="1" applyProtection="1">
      <alignment horizontal="center"/>
      <protection locked="0"/>
    </xf>
    <xf numFmtId="0" fontId="6" fillId="0" borderId="0" xfId="3" applyAlignment="1">
      <alignment horizontal="right"/>
    </xf>
    <xf numFmtId="3" fontId="6" fillId="0" borderId="0" xfId="3" applyNumberFormat="1" applyAlignment="1" applyProtection="1">
      <alignment horizontal="center"/>
      <protection locked="0"/>
    </xf>
    <xf numFmtId="44" fontId="0" fillId="0" borderId="2" xfId="2" applyFont="1" applyBorder="1" applyAlignment="1" applyProtection="1">
      <alignment horizontal="left"/>
      <protection locked="0"/>
    </xf>
    <xf numFmtId="44" fontId="0" fillId="0" borderId="0" xfId="2" applyFont="1" applyBorder="1" applyAlignment="1" applyProtection="1">
      <alignment horizontal="left"/>
      <protection locked="0"/>
    </xf>
    <xf numFmtId="10" fontId="6" fillId="0" borderId="2" xfId="3" applyNumberFormat="1" applyBorder="1" applyAlignment="1" applyProtection="1">
      <alignment horizontal="right"/>
      <protection locked="0"/>
    </xf>
    <xf numFmtId="10" fontId="6" fillId="0" borderId="0" xfId="3" applyNumberFormat="1" applyAlignment="1" applyProtection="1">
      <alignment horizontal="right"/>
      <protection locked="0"/>
    </xf>
    <xf numFmtId="42" fontId="6" fillId="0" borderId="4" xfId="3" applyNumberFormat="1" applyBorder="1" applyAlignment="1" applyProtection="1">
      <alignment horizontal="right"/>
      <protection locked="0"/>
    </xf>
    <xf numFmtId="42" fontId="6" fillId="0" borderId="0" xfId="3" applyNumberFormat="1" applyAlignment="1" applyProtection="1">
      <alignment horizontal="right"/>
      <protection locked="0"/>
    </xf>
    <xf numFmtId="0" fontId="6" fillId="0" borderId="0" xfId="3" applyAlignment="1">
      <alignment vertical="center"/>
    </xf>
    <xf numFmtId="0" fontId="6" fillId="0" borderId="0" xfId="3" applyAlignment="1" applyProtection="1">
      <alignment horizontal="left" vertical="center" wrapText="1"/>
      <protection locked="0"/>
    </xf>
    <xf numFmtId="0" fontId="6" fillId="0" borderId="0" xfId="3" applyAlignment="1">
      <alignment horizontal="left" vertical="center" wrapText="1"/>
    </xf>
    <xf numFmtId="49" fontId="0" fillId="0" borderId="0" xfId="3" applyNumberFormat="1" applyFont="1"/>
    <xf numFmtId="0" fontId="6" fillId="0" borderId="0" xfId="3" applyAlignment="1">
      <alignment vertical="center" wrapText="1"/>
    </xf>
    <xf numFmtId="0" fontId="1" fillId="0" borderId="26" xfId="3" applyFont="1" applyBorder="1" applyAlignment="1">
      <alignment horizontal="center" vertical="center" wrapText="1"/>
    </xf>
    <xf numFmtId="49" fontId="6" fillId="0" borderId="29" xfId="3" applyNumberFormat="1" applyBorder="1" applyAlignment="1" applyProtection="1">
      <alignment horizontal="center" vertical="center" shrinkToFit="1"/>
      <protection locked="0"/>
    </xf>
    <xf numFmtId="9" fontId="6" fillId="0" borderId="29" xfId="4" applyFont="1" applyBorder="1" applyAlignment="1" applyProtection="1">
      <alignment horizontal="center" vertical="center" shrinkToFit="1"/>
      <protection locked="0"/>
    </xf>
    <xf numFmtId="49" fontId="6" fillId="0" borderId="14" xfId="3" applyNumberFormat="1" applyBorder="1" applyAlignment="1" applyProtection="1">
      <alignment horizontal="center" vertical="center" shrinkToFit="1"/>
      <protection locked="0"/>
    </xf>
    <xf numFmtId="9" fontId="6" fillId="0" borderId="14" xfId="4" applyFont="1" applyBorder="1" applyAlignment="1" applyProtection="1">
      <alignment horizontal="center" vertical="center" shrinkToFit="1"/>
      <protection locked="0"/>
    </xf>
    <xf numFmtId="49" fontId="6" fillId="0" borderId="19" xfId="3" applyNumberFormat="1" applyBorder="1" applyAlignment="1" applyProtection="1">
      <alignment horizontal="center" vertical="center" shrinkToFit="1"/>
      <protection locked="0"/>
    </xf>
    <xf numFmtId="9" fontId="6" fillId="0" borderId="19" xfId="4" applyFont="1" applyBorder="1" applyAlignment="1" applyProtection="1">
      <alignment horizontal="center" vertical="center" shrinkToFit="1"/>
      <protection locked="0"/>
    </xf>
    <xf numFmtId="0" fontId="1" fillId="0" borderId="11" xfId="3" applyFont="1" applyBorder="1" applyAlignment="1">
      <alignment horizontal="center" vertical="center" wrapText="1"/>
    </xf>
    <xf numFmtId="0" fontId="1" fillId="0" borderId="12" xfId="3" applyFont="1" applyBorder="1" applyAlignment="1">
      <alignment horizontal="center" vertical="center" wrapText="1"/>
    </xf>
    <xf numFmtId="166" fontId="6" fillId="0" borderId="14" xfId="3" applyNumberFormat="1" applyBorder="1" applyAlignment="1" applyProtection="1">
      <alignment horizontal="center" vertical="center" shrinkToFit="1"/>
      <protection locked="0"/>
    </xf>
    <xf numFmtId="166" fontId="6" fillId="0" borderId="15" xfId="3" applyNumberFormat="1" applyBorder="1" applyAlignment="1" applyProtection="1">
      <alignment horizontal="center" vertical="center" shrinkToFit="1"/>
      <protection locked="0"/>
    </xf>
    <xf numFmtId="166" fontId="6" fillId="0" borderId="19" xfId="3" applyNumberFormat="1" applyBorder="1" applyAlignment="1" applyProtection="1">
      <alignment horizontal="center" vertical="center" shrinkToFit="1"/>
      <protection locked="0"/>
    </xf>
    <xf numFmtId="166" fontId="6" fillId="0" borderId="20" xfId="3" applyNumberFormat="1" applyBorder="1" applyAlignment="1" applyProtection="1">
      <alignment horizontal="center" vertical="center" shrinkToFit="1"/>
      <protection locked="0"/>
    </xf>
    <xf numFmtId="49" fontId="6" fillId="0" borderId="0" xfId="3" applyNumberFormat="1" applyAlignment="1">
      <alignment vertical="top"/>
    </xf>
    <xf numFmtId="0" fontId="6" fillId="0" borderId="0" xfId="3" applyAlignment="1">
      <alignment vertical="top"/>
    </xf>
    <xf numFmtId="0" fontId="8" fillId="2" borderId="0" xfId="0" applyFont="1" applyFill="1" applyAlignment="1">
      <alignment horizontal="center"/>
    </xf>
    <xf numFmtId="0" fontId="0" fillId="2" borderId="0" xfId="0" applyFill="1"/>
    <xf numFmtId="0" fontId="18" fillId="0" borderId="0" xfId="0" applyFont="1"/>
    <xf numFmtId="0" fontId="1" fillId="0" borderId="0" xfId="0" applyFont="1" applyAlignment="1">
      <alignment horizontal="left"/>
    </xf>
    <xf numFmtId="164" fontId="0" fillId="0" borderId="0" xfId="0" applyNumberFormat="1" applyAlignment="1">
      <alignment horizontal="left"/>
    </xf>
    <xf numFmtId="164" fontId="0" fillId="0" borderId="0" xfId="0" applyNumberFormat="1" applyAlignment="1" applyProtection="1">
      <alignment horizontal="center"/>
      <protection locked="0"/>
    </xf>
    <xf numFmtId="0" fontId="6" fillId="0" borderId="0" xfId="0" applyFont="1" applyAlignment="1" applyProtection="1">
      <alignment horizontal="left"/>
      <protection locked="0"/>
    </xf>
    <xf numFmtId="0" fontId="26"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18" fillId="0" borderId="2" xfId="0" applyFont="1" applyBorder="1" applyAlignment="1">
      <alignment horizontal="left"/>
    </xf>
    <xf numFmtId="0" fontId="18" fillId="0" borderId="0" xfId="0" applyFont="1" applyAlignment="1">
      <alignment horizontal="right"/>
    </xf>
    <xf numFmtId="0" fontId="18" fillId="0" borderId="4" xfId="0" applyFont="1" applyBorder="1"/>
    <xf numFmtId="0" fontId="6" fillId="0" borderId="0" xfId="0" applyFont="1" applyAlignment="1" applyProtection="1">
      <alignment horizontal="center"/>
      <protection locked="0"/>
    </xf>
    <xf numFmtId="0" fontId="27" fillId="0" borderId="0" xfId="0" applyFont="1"/>
    <xf numFmtId="168" fontId="1" fillId="0" borderId="0" xfId="0" applyNumberFormat="1" applyFont="1" applyAlignment="1">
      <alignment horizontal="right"/>
    </xf>
    <xf numFmtId="0" fontId="0" fillId="0" borderId="0" xfId="0" applyAlignment="1">
      <alignment horizontal="right"/>
    </xf>
    <xf numFmtId="0" fontId="1" fillId="0" borderId="0" xfId="0" applyFont="1" applyAlignment="1" applyProtection="1">
      <alignment horizontal="left"/>
      <protection hidden="1"/>
    </xf>
    <xf numFmtId="0" fontId="23" fillId="0" borderId="0" xfId="5" applyAlignment="1" applyProtection="1"/>
    <xf numFmtId="168" fontId="1" fillId="0" borderId="0" xfId="0" applyNumberFormat="1" applyFont="1"/>
    <xf numFmtId="168" fontId="23" fillId="0" borderId="0" xfId="5" applyNumberFormat="1" applyAlignment="1" applyProtection="1"/>
    <xf numFmtId="0" fontId="6" fillId="0" borderId="44" xfId="0" applyFont="1" applyBorder="1" applyAlignment="1" applyProtection="1">
      <alignment horizontal="right"/>
      <protection locked="0"/>
    </xf>
    <xf numFmtId="0" fontId="6" fillId="0" borderId="44" xfId="0" applyFont="1" applyBorder="1"/>
    <xf numFmtId="0" fontId="0" fillId="0" borderId="45" xfId="0" applyBorder="1"/>
    <xf numFmtId="0" fontId="0" fillId="0" borderId="46" xfId="0" applyBorder="1"/>
    <xf numFmtId="0" fontId="6" fillId="0" borderId="51" xfId="0" applyFont="1" applyBorder="1" applyAlignment="1" applyProtection="1">
      <alignment horizontal="right"/>
      <protection locked="0"/>
    </xf>
    <xf numFmtId="0" fontId="6" fillId="0" borderId="44" xfId="0" applyFont="1" applyBorder="1" applyAlignment="1">
      <alignment horizontal="right"/>
    </xf>
    <xf numFmtId="0" fontId="6" fillId="0" borderId="51" xfId="0" applyFont="1" applyBorder="1" applyAlignment="1">
      <alignment horizontal="right"/>
    </xf>
    <xf numFmtId="168" fontId="23" fillId="0" borderId="0" xfId="5" quotePrefix="1" applyNumberFormat="1" applyAlignment="1" applyProtection="1"/>
    <xf numFmtId="49" fontId="0" fillId="0" borderId="0" xfId="0" applyNumberFormat="1"/>
    <xf numFmtId="0" fontId="1" fillId="0" borderId="0" xfId="0" applyFont="1" applyAlignment="1" applyProtection="1">
      <alignment horizontal="center"/>
      <protection hidden="1"/>
    </xf>
    <xf numFmtId="0" fontId="1" fillId="0" borderId="0" xfId="0" applyFont="1" applyAlignment="1" applyProtection="1">
      <alignment horizontal="right"/>
      <protection hidden="1"/>
    </xf>
    <xf numFmtId="0" fontId="1" fillId="6" borderId="92" xfId="0" applyFont="1" applyFill="1" applyBorder="1" applyAlignment="1">
      <alignment horizontal="center" vertical="center"/>
    </xf>
    <xf numFmtId="0" fontId="1" fillId="6" borderId="93" xfId="0" applyFont="1" applyFill="1" applyBorder="1" applyAlignment="1">
      <alignment horizontal="center" vertical="center"/>
    </xf>
    <xf numFmtId="0" fontId="1" fillId="6" borderId="94" xfId="0" applyFont="1" applyFill="1" applyBorder="1" applyAlignment="1">
      <alignment horizontal="center" vertical="center"/>
    </xf>
    <xf numFmtId="0" fontId="1" fillId="6" borderId="95" xfId="0" applyFont="1" applyFill="1" applyBorder="1" applyAlignment="1">
      <alignment horizontal="center" vertical="center"/>
    </xf>
    <xf numFmtId="41" fontId="0" fillId="0" borderId="97" xfId="0" applyNumberFormat="1" applyBorder="1" applyAlignment="1">
      <alignment horizontal="right"/>
    </xf>
    <xf numFmtId="41" fontId="0" fillId="6" borderId="98" xfId="0" applyNumberFormat="1" applyFill="1" applyBorder="1" applyAlignment="1">
      <alignment horizontal="right"/>
    </xf>
    <xf numFmtId="41" fontId="0" fillId="0" borderId="99" xfId="0" applyNumberFormat="1" applyBorder="1" applyAlignment="1">
      <alignment horizontal="right"/>
    </xf>
    <xf numFmtId="41" fontId="0" fillId="0" borderId="100" xfId="0" applyNumberFormat="1" applyBorder="1" applyAlignment="1">
      <alignment horizontal="right"/>
    </xf>
    <xf numFmtId="41" fontId="0" fillId="7" borderId="100" xfId="0" applyNumberFormat="1" applyFill="1" applyBorder="1" applyAlignment="1" applyProtection="1">
      <alignment horizontal="right"/>
      <protection hidden="1"/>
    </xf>
    <xf numFmtId="0" fontId="1" fillId="0" borderId="101" xfId="0" applyFont="1" applyBorder="1" applyAlignment="1">
      <alignment horizontal="left"/>
    </xf>
    <xf numFmtId="41" fontId="0" fillId="0" borderId="103" xfId="0" applyNumberFormat="1" applyBorder="1" applyAlignment="1" applyProtection="1">
      <alignment horizontal="right"/>
      <protection locked="0"/>
    </xf>
    <xf numFmtId="41" fontId="0" fillId="6" borderId="104" xfId="0" applyNumberFormat="1" applyFill="1" applyBorder="1" applyAlignment="1" applyProtection="1">
      <alignment horizontal="right"/>
      <protection locked="0"/>
    </xf>
    <xf numFmtId="41" fontId="0" fillId="0" borderId="105" xfId="0" applyNumberFormat="1" applyBorder="1" applyAlignment="1" applyProtection="1">
      <alignment horizontal="right"/>
      <protection locked="0"/>
    </xf>
    <xf numFmtId="41" fontId="0" fillId="0" borderId="106" xfId="0" applyNumberFormat="1" applyBorder="1" applyAlignment="1" applyProtection="1">
      <alignment horizontal="right"/>
      <protection locked="0"/>
    </xf>
    <xf numFmtId="166" fontId="0" fillId="7" borderId="106" xfId="2" applyNumberFormat="1" applyFont="1" applyFill="1" applyBorder="1" applyAlignment="1" applyProtection="1">
      <alignment horizontal="right"/>
      <protection hidden="1"/>
    </xf>
    <xf numFmtId="41" fontId="0" fillId="0" borderId="107" xfId="0" applyNumberFormat="1" applyBorder="1" applyAlignment="1" applyProtection="1">
      <alignment horizontal="right"/>
      <protection locked="0"/>
    </xf>
    <xf numFmtId="41" fontId="0" fillId="0" borderId="112" xfId="0" applyNumberFormat="1" applyBorder="1" applyAlignment="1" applyProtection="1">
      <alignment horizontal="right"/>
      <protection locked="0"/>
    </xf>
    <xf numFmtId="41" fontId="0" fillId="6" borderId="109" xfId="0" applyNumberFormat="1" applyFill="1" applyBorder="1" applyAlignment="1" applyProtection="1">
      <alignment horizontal="right"/>
      <protection locked="0"/>
    </xf>
    <xf numFmtId="41" fontId="0" fillId="0" borderId="113" xfId="0" applyNumberFormat="1" applyBorder="1" applyAlignment="1" applyProtection="1">
      <alignment horizontal="right"/>
      <protection locked="0"/>
    </xf>
    <xf numFmtId="41" fontId="0" fillId="0" borderId="111" xfId="0" applyNumberFormat="1" applyBorder="1" applyAlignment="1" applyProtection="1">
      <alignment horizontal="right"/>
      <protection locked="0"/>
    </xf>
    <xf numFmtId="166" fontId="0" fillId="7" borderId="114" xfId="2" applyNumberFormat="1" applyFont="1" applyFill="1" applyBorder="1" applyAlignment="1" applyProtection="1">
      <alignment horizontal="right"/>
      <protection hidden="1"/>
    </xf>
    <xf numFmtId="166" fontId="0" fillId="7" borderId="117" xfId="2" applyNumberFormat="1" applyFont="1" applyFill="1" applyBorder="1" applyAlignment="1" applyProtection="1">
      <alignment horizontal="right"/>
      <protection hidden="1"/>
    </xf>
    <xf numFmtId="0" fontId="29" fillId="0" borderId="0" xfId="0" applyFont="1" applyAlignment="1">
      <alignment horizontal="center" vertical="top"/>
    </xf>
    <xf numFmtId="0" fontId="29" fillId="0" borderId="0" xfId="0" applyFont="1"/>
    <xf numFmtId="0" fontId="1" fillId="2" borderId="101" xfId="0" applyFont="1" applyFill="1" applyBorder="1" applyAlignment="1">
      <alignment horizontal="left"/>
    </xf>
    <xf numFmtId="41" fontId="0" fillId="2" borderId="108" xfId="0" applyNumberFormat="1" applyFill="1" applyBorder="1" applyAlignment="1">
      <alignment horizontal="right"/>
    </xf>
    <xf numFmtId="41" fontId="0" fillId="2" borderId="109" xfId="0" applyNumberFormat="1" applyFill="1" applyBorder="1" applyAlignment="1">
      <alignment horizontal="right"/>
    </xf>
    <xf numFmtId="41" fontId="0" fillId="2" borderId="110" xfId="0" applyNumberFormat="1" applyFill="1" applyBorder="1" applyAlignment="1">
      <alignment horizontal="right"/>
    </xf>
    <xf numFmtId="41" fontId="0" fillId="2" borderId="107" xfId="0" applyNumberFormat="1" applyFill="1" applyBorder="1" applyAlignment="1">
      <alignment horizontal="right"/>
    </xf>
    <xf numFmtId="41" fontId="0" fillId="2" borderId="111" xfId="0" applyNumberFormat="1" applyFill="1" applyBorder="1" applyAlignment="1">
      <alignment horizontal="right"/>
    </xf>
    <xf numFmtId="168" fontId="1" fillId="0" borderId="0" xfId="0" applyNumberFormat="1" applyFont="1" applyAlignment="1">
      <alignment horizontal="left"/>
    </xf>
    <xf numFmtId="0" fontId="25" fillId="6" borderId="87" xfId="0" applyFont="1" applyFill="1" applyBorder="1" applyAlignment="1">
      <alignment horizontal="center" wrapText="1"/>
    </xf>
    <xf numFmtId="0" fontId="25" fillId="6" borderId="124" xfId="0" applyFont="1" applyFill="1" applyBorder="1" applyAlignment="1">
      <alignment horizontal="center" wrapText="1"/>
    </xf>
    <xf numFmtId="0" fontId="25" fillId="6" borderId="131" xfId="0" applyFont="1" applyFill="1" applyBorder="1" applyAlignment="1">
      <alignment horizontal="center"/>
    </xf>
    <xf numFmtId="0" fontId="25" fillId="6" borderId="0" xfId="0" applyFont="1" applyFill="1" applyAlignment="1">
      <alignment horizontal="center"/>
    </xf>
    <xf numFmtId="0" fontId="25" fillId="6" borderId="14" xfId="0" applyFont="1" applyFill="1" applyBorder="1" applyAlignment="1">
      <alignment horizontal="center"/>
    </xf>
    <xf numFmtId="0" fontId="25" fillId="6" borderId="132" xfId="0" applyFont="1" applyFill="1" applyBorder="1" applyAlignment="1">
      <alignment horizontal="center" wrapText="1"/>
    </xf>
    <xf numFmtId="0" fontId="0" fillId="0" borderId="136" xfId="0" applyBorder="1" applyProtection="1">
      <protection locked="0"/>
    </xf>
    <xf numFmtId="0" fontId="0" fillId="0" borderId="43" xfId="0" applyBorder="1" applyProtection="1">
      <protection locked="0"/>
    </xf>
    <xf numFmtId="0" fontId="0" fillId="0" borderId="62" xfId="0" applyBorder="1" applyAlignment="1" applyProtection="1">
      <alignment horizontal="center"/>
      <protection locked="0"/>
    </xf>
    <xf numFmtId="41" fontId="0" fillId="0" borderId="138" xfId="0" applyNumberFormat="1" applyBorder="1" applyAlignment="1" applyProtection="1">
      <alignment horizontal="right"/>
      <protection locked="0"/>
    </xf>
    <xf numFmtId="41" fontId="0" fillId="0" borderId="139" xfId="0" applyNumberFormat="1" applyBorder="1" applyAlignment="1" applyProtection="1">
      <alignment horizontal="right"/>
      <protection locked="0"/>
    </xf>
    <xf numFmtId="0" fontId="0" fillId="0" borderId="140" xfId="0" applyBorder="1" applyProtection="1">
      <protection locked="0"/>
    </xf>
    <xf numFmtId="0" fontId="0" fillId="0" borderId="46" xfId="0" applyBorder="1" applyProtection="1">
      <protection locked="0"/>
    </xf>
    <xf numFmtId="0" fontId="0" fillId="0" borderId="64" xfId="0" applyBorder="1" applyAlignment="1" applyProtection="1">
      <alignment horizontal="center"/>
      <protection locked="0"/>
    </xf>
    <xf numFmtId="0" fontId="0" fillId="0" borderId="141" xfId="0" applyBorder="1" applyProtection="1">
      <protection locked="0"/>
    </xf>
    <xf numFmtId="0" fontId="0" fillId="0" borderId="53" xfId="0" applyBorder="1" applyProtection="1">
      <protection locked="0"/>
    </xf>
    <xf numFmtId="0" fontId="0" fillId="0" borderId="142" xfId="0" applyBorder="1" applyAlignment="1" applyProtection="1">
      <alignment horizontal="center"/>
      <protection locked="0"/>
    </xf>
    <xf numFmtId="0" fontId="25" fillId="6" borderId="144" xfId="0" applyFont="1" applyFill="1" applyBorder="1" applyAlignment="1">
      <alignment horizontal="center"/>
    </xf>
    <xf numFmtId="0" fontId="0" fillId="0" borderId="62" xfId="0" applyBorder="1" applyProtection="1">
      <protection locked="0"/>
    </xf>
    <xf numFmtId="0" fontId="0" fillId="0" borderId="64" xfId="0" applyBorder="1" applyProtection="1">
      <protection locked="0"/>
    </xf>
    <xf numFmtId="0" fontId="0" fillId="0" borderId="145" xfId="0" applyBorder="1" applyProtection="1">
      <protection locked="0"/>
    </xf>
    <xf numFmtId="0" fontId="0" fillId="0" borderId="146" xfId="0" applyBorder="1" applyProtection="1">
      <protection locked="0"/>
    </xf>
    <xf numFmtId="41" fontId="0" fillId="0" borderId="147" xfId="0" applyNumberFormat="1" applyBorder="1" applyAlignment="1" applyProtection="1">
      <alignment horizontal="right"/>
      <protection locked="0"/>
    </xf>
    <xf numFmtId="41" fontId="0" fillId="0" borderId="148" xfId="0" applyNumberFormat="1" applyBorder="1" applyAlignment="1" applyProtection="1">
      <alignment horizontal="right"/>
      <protection locked="0"/>
    </xf>
    <xf numFmtId="0" fontId="0" fillId="0" borderId="137" xfId="0" applyBorder="1" applyAlignment="1" applyProtection="1">
      <alignment horizontal="center"/>
      <protection locked="0"/>
    </xf>
    <xf numFmtId="41" fontId="0" fillId="0" borderId="154" xfId="0" applyNumberFormat="1" applyBorder="1" applyAlignment="1" applyProtection="1">
      <alignment horizontal="right"/>
      <protection locked="0"/>
    </xf>
    <xf numFmtId="0" fontId="0" fillId="0" borderId="102" xfId="0" applyBorder="1" applyAlignment="1" applyProtection="1">
      <alignment horizontal="center"/>
      <protection locked="0"/>
    </xf>
    <xf numFmtId="0" fontId="0" fillId="0" borderId="143" xfId="0" applyBorder="1" applyAlignment="1" applyProtection="1">
      <alignment horizontal="center"/>
      <protection locked="0"/>
    </xf>
    <xf numFmtId="0" fontId="0" fillId="0" borderId="102" xfId="0" applyBorder="1" applyProtection="1">
      <protection locked="0"/>
    </xf>
    <xf numFmtId="0" fontId="0" fillId="0" borderId="123" xfId="0" applyBorder="1" applyProtection="1">
      <protection locked="0"/>
    </xf>
    <xf numFmtId="41" fontId="0" fillId="0" borderId="158" xfId="0" applyNumberFormat="1" applyBorder="1" applyAlignment="1" applyProtection="1">
      <alignment horizontal="right"/>
      <protection locked="0"/>
    </xf>
    <xf numFmtId="41" fontId="0" fillId="0" borderId="159" xfId="0" applyNumberFormat="1" applyBorder="1" applyAlignment="1" applyProtection="1">
      <alignment horizontal="right"/>
      <protection locked="0"/>
    </xf>
    <xf numFmtId="0" fontId="0" fillId="0" borderId="0" xfId="0" applyProtection="1">
      <protection hidden="1"/>
    </xf>
    <xf numFmtId="0" fontId="10" fillId="0" borderId="0" xfId="0" applyFont="1" applyAlignment="1" applyProtection="1">
      <alignment horizontal="left" vertical="top"/>
      <protection hidden="1"/>
    </xf>
    <xf numFmtId="43" fontId="1" fillId="0" borderId="0" xfId="0" applyNumberFormat="1" applyFont="1" applyAlignment="1">
      <alignment horizontal="center"/>
    </xf>
    <xf numFmtId="0" fontId="0" fillId="0" borderId="100" xfId="0" applyBorder="1" applyProtection="1">
      <protection locked="0"/>
    </xf>
    <xf numFmtId="42" fontId="0" fillId="0" borderId="100" xfId="0" applyNumberFormat="1" applyBorder="1" applyProtection="1">
      <protection locked="0"/>
    </xf>
    <xf numFmtId="0" fontId="0" fillId="0" borderId="106" xfId="0" applyBorder="1" applyProtection="1">
      <protection locked="0"/>
    </xf>
    <xf numFmtId="0" fontId="0" fillId="0" borderId="162" xfId="0" applyBorder="1" applyProtection="1">
      <protection locked="0"/>
    </xf>
    <xf numFmtId="42" fontId="0" fillId="0" borderId="106" xfId="0" applyNumberFormat="1" applyBorder="1" applyProtection="1">
      <protection locked="0"/>
    </xf>
    <xf numFmtId="0" fontId="0" fillId="0" borderId="163" xfId="0" applyBorder="1" applyProtection="1">
      <protection locked="0"/>
    </xf>
    <xf numFmtId="42" fontId="0" fillId="0" borderId="163" xfId="0" applyNumberFormat="1" applyBorder="1" applyProtection="1">
      <protection locked="0"/>
    </xf>
    <xf numFmtId="0" fontId="7" fillId="0" borderId="87" xfId="0" applyFont="1" applyBorder="1" applyAlignment="1">
      <alignment horizontal="center" vertical="center"/>
    </xf>
    <xf numFmtId="0" fontId="7" fillId="0" borderId="0" xfId="0" applyFont="1" applyAlignment="1">
      <alignment horizontal="center" vertical="center"/>
    </xf>
    <xf numFmtId="0" fontId="7" fillId="0" borderId="88" xfId="0" applyFont="1" applyBorder="1" applyAlignment="1">
      <alignment horizontal="center" vertical="center"/>
    </xf>
    <xf numFmtId="41" fontId="0" fillId="0" borderId="115" xfId="0" applyNumberFormat="1" applyBorder="1" applyAlignment="1">
      <alignment horizontal="right"/>
    </xf>
    <xf numFmtId="41" fontId="0" fillId="0" borderId="83" xfId="0" applyNumberFormat="1" applyBorder="1" applyAlignment="1">
      <alignment horizontal="right"/>
    </xf>
    <xf numFmtId="41" fontId="6" fillId="0" borderId="115" xfId="0" applyNumberFormat="1" applyFont="1" applyBorder="1" applyAlignment="1">
      <alignment horizontal="right"/>
    </xf>
    <xf numFmtId="41" fontId="0" fillId="0" borderId="162" xfId="0" applyNumberFormat="1" applyBorder="1" applyAlignment="1" applyProtection="1">
      <alignment horizontal="right"/>
      <protection locked="0"/>
    </xf>
    <xf numFmtId="41" fontId="0" fillId="0" borderId="164" xfId="0" applyNumberFormat="1" applyBorder="1" applyAlignment="1">
      <alignment horizontal="right"/>
    </xf>
    <xf numFmtId="41" fontId="0" fillId="0" borderId="165" xfId="0" applyNumberFormat="1" applyBorder="1" applyAlignment="1" applyProtection="1">
      <alignment horizontal="right"/>
      <protection locked="0"/>
    </xf>
    <xf numFmtId="41" fontId="0" fillId="0" borderId="163" xfId="0" applyNumberFormat="1" applyBorder="1" applyAlignment="1" applyProtection="1">
      <alignment horizontal="right"/>
      <protection locked="0"/>
    </xf>
    <xf numFmtId="41" fontId="0" fillId="2" borderId="106" xfId="0" applyNumberFormat="1" applyFill="1" applyBorder="1" applyAlignment="1">
      <alignment horizontal="right"/>
    </xf>
    <xf numFmtId="41" fontId="0" fillId="2" borderId="103" xfId="0" applyNumberFormat="1" applyFill="1" applyBorder="1" applyAlignment="1">
      <alignment horizontal="right"/>
    </xf>
    <xf numFmtId="41" fontId="0" fillId="2" borderId="162" xfId="0" applyNumberFormat="1" applyFill="1" applyBorder="1" applyAlignment="1">
      <alignment horizontal="right"/>
    </xf>
    <xf numFmtId="0" fontId="32" fillId="0" borderId="87" xfId="0" applyFont="1" applyBorder="1" applyAlignment="1">
      <alignment horizontal="center" vertical="center"/>
    </xf>
    <xf numFmtId="0" fontId="32" fillId="0" borderId="0" xfId="0" applyFont="1" applyAlignment="1">
      <alignment horizontal="center" vertical="center"/>
    </xf>
    <xf numFmtId="0" fontId="32" fillId="0" borderId="81" xfId="0" applyFont="1" applyBorder="1" applyAlignment="1">
      <alignment horizontal="center" vertical="center"/>
    </xf>
    <xf numFmtId="0" fontId="32" fillId="0" borderId="88" xfId="0" applyFont="1" applyBorder="1" applyAlignment="1">
      <alignment horizontal="center" vertical="center"/>
    </xf>
    <xf numFmtId="0" fontId="1" fillId="3" borderId="83" xfId="0" applyFont="1" applyFill="1" applyBorder="1" applyAlignment="1">
      <alignment horizontal="center" vertical="center" wrapText="1"/>
    </xf>
    <xf numFmtId="0" fontId="33" fillId="0" borderId="0" xfId="0" applyFont="1"/>
    <xf numFmtId="0" fontId="5" fillId="0" borderId="87" xfId="0" applyFont="1" applyBorder="1" applyAlignment="1">
      <alignment horizontal="center" vertical="center"/>
    </xf>
    <xf numFmtId="0" fontId="5" fillId="0" borderId="0" xfId="0" applyFont="1" applyAlignment="1">
      <alignment horizontal="center" vertical="center"/>
    </xf>
    <xf numFmtId="0" fontId="5" fillId="0" borderId="88" xfId="0" applyFont="1" applyBorder="1" applyAlignment="1">
      <alignment horizontal="center" vertical="center"/>
    </xf>
    <xf numFmtId="41" fontId="0" fillId="7" borderId="106" xfId="0" applyNumberFormat="1" applyFill="1" applyBorder="1" applyAlignment="1" applyProtection="1">
      <alignment horizontal="right"/>
      <protection hidden="1"/>
    </xf>
    <xf numFmtId="10" fontId="0" fillId="7" borderId="106" xfId="0" applyNumberFormat="1" applyFill="1" applyBorder="1" applyAlignment="1" applyProtection="1">
      <alignment horizontal="right"/>
      <protection hidden="1"/>
    </xf>
    <xf numFmtId="41" fontId="0" fillId="7" borderId="106" xfId="0" applyNumberFormat="1" applyFill="1" applyBorder="1" applyAlignment="1">
      <alignment horizontal="right"/>
    </xf>
    <xf numFmtId="41" fontId="0" fillId="0" borderId="100" xfId="0" applyNumberFormat="1" applyBorder="1"/>
    <xf numFmtId="10" fontId="0" fillId="0" borderId="100" xfId="0" applyNumberFormat="1" applyBorder="1"/>
    <xf numFmtId="41" fontId="0" fillId="0" borderId="106" xfId="0" applyNumberFormat="1" applyBorder="1" applyProtection="1">
      <protection locked="0"/>
    </xf>
    <xf numFmtId="41" fontId="0" fillId="7" borderId="106" xfId="0" applyNumberFormat="1" applyFill="1" applyBorder="1" applyProtection="1">
      <protection hidden="1"/>
    </xf>
    <xf numFmtId="41" fontId="0" fillId="0" borderId="165" xfId="0" applyNumberFormat="1" applyBorder="1" applyProtection="1">
      <protection locked="0"/>
    </xf>
    <xf numFmtId="0" fontId="32" fillId="0" borderId="86" xfId="0" applyFont="1" applyBorder="1" applyAlignment="1">
      <alignment horizontal="center" vertical="center"/>
    </xf>
    <xf numFmtId="41" fontId="0" fillId="0" borderId="0" xfId="0" applyNumberFormat="1" applyAlignment="1">
      <alignment horizontal="right"/>
    </xf>
    <xf numFmtId="41" fontId="0" fillId="7" borderId="105" xfId="0" applyNumberFormat="1" applyFill="1" applyBorder="1" applyProtection="1">
      <protection hidden="1"/>
    </xf>
    <xf numFmtId="41" fontId="0" fillId="0" borderId="105" xfId="0" applyNumberFormat="1" applyBorder="1" applyProtection="1">
      <protection locked="0" hidden="1"/>
    </xf>
    <xf numFmtId="41" fontId="0" fillId="0" borderId="163" xfId="0" applyNumberFormat="1" applyBorder="1" applyProtection="1">
      <protection locked="0" hidden="1"/>
    </xf>
    <xf numFmtId="41" fontId="0" fillId="0" borderId="150" xfId="0" applyNumberFormat="1" applyBorder="1" applyProtection="1">
      <protection locked="0" hidden="1"/>
    </xf>
    <xf numFmtId="41" fontId="0" fillId="4" borderId="125" xfId="0" applyNumberFormat="1" applyFill="1" applyBorder="1" applyAlignment="1">
      <alignment horizontal="right"/>
    </xf>
    <xf numFmtId="41" fontId="0" fillId="4" borderId="127" xfId="0" applyNumberFormat="1" applyFill="1" applyBorder="1" applyAlignment="1">
      <alignment horizontal="right"/>
    </xf>
    <xf numFmtId="41" fontId="0" fillId="4" borderId="133" xfId="0" applyNumberFormat="1" applyFill="1" applyBorder="1" applyAlignment="1">
      <alignment horizontal="right"/>
    </xf>
    <xf numFmtId="41" fontId="0" fillId="4" borderId="134" xfId="0" applyNumberFormat="1" applyFill="1" applyBorder="1" applyAlignment="1">
      <alignment horizontal="right"/>
    </xf>
    <xf numFmtId="0" fontId="0" fillId="4" borderId="137" xfId="0" applyFill="1" applyBorder="1" applyAlignment="1">
      <alignment horizontal="center"/>
    </xf>
    <xf numFmtId="0" fontId="0" fillId="4" borderId="102" xfId="0" applyFill="1" applyBorder="1" applyAlignment="1">
      <alignment horizontal="center"/>
    </xf>
    <xf numFmtId="0" fontId="0" fillId="4" borderId="143" xfId="0" applyFill="1" applyBorder="1" applyAlignment="1">
      <alignment horizontal="center"/>
    </xf>
    <xf numFmtId="0" fontId="0" fillId="4" borderId="137" xfId="0" applyFill="1" applyBorder="1"/>
    <xf numFmtId="0" fontId="0" fillId="4" borderId="102" xfId="0" applyFill="1" applyBorder="1"/>
    <xf numFmtId="0" fontId="0" fillId="4" borderId="123" xfId="0" applyFill="1" applyBorder="1"/>
    <xf numFmtId="41" fontId="0" fillId="4" borderId="152" xfId="0" applyNumberFormat="1" applyFill="1" applyBorder="1" applyAlignment="1">
      <alignment horizontal="right"/>
    </xf>
    <xf numFmtId="41" fontId="0" fillId="4" borderId="153" xfId="0" applyNumberFormat="1" applyFill="1" applyBorder="1" applyAlignment="1">
      <alignment horizontal="right"/>
    </xf>
    <xf numFmtId="0" fontId="0" fillId="0" borderId="5" xfId="0" applyBorder="1"/>
    <xf numFmtId="0" fontId="1" fillId="0" borderId="6" xfId="0" applyFont="1" applyBorder="1" applyAlignment="1">
      <alignment horizontal="center"/>
    </xf>
    <xf numFmtId="0" fontId="0" fillId="0" borderId="23" xfId="0" applyBorder="1"/>
    <xf numFmtId="0" fontId="6" fillId="2" borderId="184" xfId="0" applyFont="1" applyFill="1" applyBorder="1"/>
    <xf numFmtId="41" fontId="6" fillId="2" borderId="29" xfId="0" applyNumberFormat="1" applyFont="1" applyFill="1" applyBorder="1"/>
    <xf numFmtId="41" fontId="6" fillId="2" borderId="14" xfId="0" applyNumberFormat="1" applyFont="1" applyFill="1" applyBorder="1"/>
    <xf numFmtId="166" fontId="0" fillId="0" borderId="0" xfId="0" applyNumberFormat="1"/>
    <xf numFmtId="0" fontId="6" fillId="0" borderId="136" xfId="0" applyFont="1" applyBorder="1" applyProtection="1">
      <protection locked="0"/>
    </xf>
    <xf numFmtId="0" fontId="6" fillId="0" borderId="140" xfId="0" applyFont="1" applyBorder="1" applyProtection="1">
      <protection locked="0"/>
    </xf>
    <xf numFmtId="0" fontId="0" fillId="0" borderId="106" xfId="0" applyBorder="1" applyAlignment="1" applyProtection="1">
      <alignment horizontal="right"/>
      <protection locked="0"/>
    </xf>
    <xf numFmtId="0" fontId="0" fillId="0" borderId="192" xfId="0" applyBorder="1" applyProtection="1">
      <protection locked="0"/>
    </xf>
    <xf numFmtId="0" fontId="0" fillId="0" borderId="192" xfId="0" applyBorder="1" applyAlignment="1" applyProtection="1">
      <alignment horizontal="right"/>
      <protection locked="0"/>
    </xf>
    <xf numFmtId="42" fontId="0" fillId="0" borderId="192" xfId="0" applyNumberFormat="1" applyBorder="1" applyProtection="1">
      <protection locked="0"/>
    </xf>
    <xf numFmtId="41" fontId="0" fillId="0" borderId="0" xfId="0" applyNumberFormat="1"/>
    <xf numFmtId="43" fontId="10" fillId="0" borderId="0" xfId="0" applyNumberFormat="1" applyFont="1" applyAlignment="1" applyProtection="1">
      <alignment horizontal="left" vertical="top"/>
      <protection hidden="1"/>
    </xf>
    <xf numFmtId="0" fontId="6" fillId="0" borderId="0" xfId="0" applyFont="1" applyAlignment="1" applyProtection="1">
      <alignment wrapText="1" shrinkToFit="1"/>
      <protection locked="0"/>
    </xf>
    <xf numFmtId="0" fontId="0" fillId="0" borderId="0" xfId="0" applyAlignment="1" applyProtection="1">
      <alignment wrapText="1" shrinkToFit="1"/>
      <protection locked="0"/>
    </xf>
    <xf numFmtId="49" fontId="6" fillId="2" borderId="0" xfId="3" applyNumberFormat="1" applyFill="1"/>
    <xf numFmtId="0" fontId="6" fillId="2" borderId="9" xfId="3" applyFill="1" applyBorder="1" applyAlignment="1" applyProtection="1">
      <alignment horizontal="center"/>
      <protection locked="0"/>
    </xf>
    <xf numFmtId="0" fontId="6" fillId="2" borderId="14" xfId="3" applyFill="1" applyBorder="1" applyAlignment="1">
      <alignment horizontal="left" wrapText="1"/>
    </xf>
    <xf numFmtId="0" fontId="6" fillId="2" borderId="14" xfId="3" applyFill="1" applyBorder="1"/>
    <xf numFmtId="0" fontId="6" fillId="2" borderId="0" xfId="3" applyFill="1" applyAlignment="1" applyProtection="1">
      <alignment horizontal="left" wrapText="1"/>
      <protection locked="0"/>
    </xf>
    <xf numFmtId="0" fontId="6" fillId="2" borderId="0" xfId="3" applyFill="1" applyAlignment="1">
      <alignment wrapText="1"/>
    </xf>
    <xf numFmtId="0" fontId="6" fillId="2" borderId="0" xfId="3" applyFill="1" applyAlignment="1">
      <alignment horizontal="left"/>
    </xf>
    <xf numFmtId="0" fontId="42" fillId="2" borderId="0" xfId="0" applyFont="1" applyFill="1" applyAlignment="1">
      <alignment horizontal="left"/>
    </xf>
    <xf numFmtId="0" fontId="42" fillId="2" borderId="0" xfId="0" applyFont="1" applyFill="1"/>
    <xf numFmtId="0" fontId="6" fillId="0" borderId="2" xfId="0" applyFont="1" applyBorder="1" applyAlignment="1">
      <alignment horizontal="left" wrapText="1"/>
    </xf>
    <xf numFmtId="0" fontId="23" fillId="0" borderId="2" xfId="5" applyBorder="1" applyAlignment="1" applyProtection="1">
      <alignment horizontal="left" shrinkToFit="1"/>
      <protection locked="0"/>
    </xf>
    <xf numFmtId="0" fontId="6" fillId="0" borderId="2" xfId="0" applyFont="1" applyBorder="1" applyAlignment="1" applyProtection="1">
      <alignment horizontal="left" shrinkToFit="1"/>
      <protection locked="0"/>
    </xf>
    <xf numFmtId="0" fontId="1" fillId="0" borderId="0" xfId="0" applyFont="1" applyAlignment="1">
      <alignment horizontal="left"/>
    </xf>
    <xf numFmtId="0" fontId="0" fillId="0" borderId="0" xfId="0"/>
    <xf numFmtId="0" fontId="0" fillId="0" borderId="3" xfId="0" applyBorder="1"/>
    <xf numFmtId="0" fontId="1" fillId="0" borderId="0" xfId="0" applyFont="1" applyAlignment="1">
      <alignment horizontal="right"/>
    </xf>
    <xf numFmtId="0" fontId="38" fillId="0" borderId="2" xfId="0" applyFont="1" applyBorder="1" applyAlignment="1" applyProtection="1">
      <alignment horizontal="left"/>
      <protection locked="0"/>
    </xf>
    <xf numFmtId="0" fontId="38" fillId="0" borderId="2" xfId="0" applyFont="1" applyBorder="1" applyAlignment="1">
      <alignment horizontal="left"/>
    </xf>
    <xf numFmtId="0" fontId="6" fillId="0" borderId="4" xfId="0" applyFont="1" applyBorder="1" applyAlignment="1" applyProtection="1">
      <alignment horizontal="center"/>
      <protection locked="0"/>
    </xf>
    <xf numFmtId="0" fontId="4" fillId="0" borderId="1" xfId="0" applyFont="1" applyBorder="1" applyAlignment="1" applyProtection="1">
      <alignment horizontal="center" shrinkToFit="1"/>
      <protection locked="0"/>
    </xf>
    <xf numFmtId="0" fontId="10" fillId="0" borderId="0" xfId="0" applyFont="1" applyAlignment="1">
      <alignment horizontal="center" vertical="top"/>
    </xf>
    <xf numFmtId="0" fontId="11" fillId="0" borderId="0" xfId="0" applyFont="1" applyAlignment="1">
      <alignment horizontal="center"/>
    </xf>
    <xf numFmtId="0" fontId="0" fillId="0" borderId="0" xfId="0" applyAlignment="1">
      <alignment horizontal="right"/>
    </xf>
    <xf numFmtId="14" fontId="0" fillId="0" borderId="2" xfId="0" applyNumberFormat="1" applyBorder="1" applyAlignment="1">
      <alignment horizontal="center"/>
    </xf>
    <xf numFmtId="0" fontId="0" fillId="0" borderId="2" xfId="0" applyBorder="1" applyAlignment="1">
      <alignment horizontal="center"/>
    </xf>
    <xf numFmtId="0" fontId="2" fillId="0" borderId="2" xfId="0" applyFont="1" applyBorder="1" applyAlignment="1" applyProtection="1">
      <alignment horizontal="center"/>
      <protection locked="0"/>
    </xf>
    <xf numFmtId="0" fontId="3" fillId="0" borderId="2" xfId="0" applyFont="1" applyBorder="1" applyAlignment="1" applyProtection="1">
      <alignment horizontal="center"/>
      <protection locked="0"/>
    </xf>
    <xf numFmtId="0" fontId="12" fillId="0" borderId="0" xfId="0" applyFont="1" applyAlignment="1">
      <alignment horizontal="center"/>
    </xf>
    <xf numFmtId="0" fontId="13" fillId="0" borderId="2" xfId="0" applyFont="1" applyBorder="1" applyAlignment="1" applyProtection="1">
      <alignment horizontal="center" wrapText="1"/>
      <protection hidden="1"/>
    </xf>
    <xf numFmtId="0" fontId="12" fillId="0" borderId="0" xfId="0" applyFont="1" applyAlignment="1">
      <alignment horizontal="left" wrapText="1"/>
    </xf>
    <xf numFmtId="0" fontId="39" fillId="0" borderId="2" xfId="0" applyFont="1" applyBorder="1" applyAlignment="1" applyProtection="1">
      <alignment horizontal="center"/>
      <protection locked="0"/>
    </xf>
    <xf numFmtId="0" fontId="0" fillId="0" borderId="0" xfId="0" applyAlignment="1">
      <alignment horizontal="center"/>
    </xf>
    <xf numFmtId="0" fontId="5" fillId="0" borderId="0" xfId="0" applyFont="1" applyAlignment="1">
      <alignment horizontal="center"/>
    </xf>
    <xf numFmtId="164" fontId="5" fillId="0" borderId="0" xfId="0" applyNumberFormat="1" applyFont="1" applyAlignment="1" applyProtection="1">
      <alignment horizontal="center"/>
      <protection locked="0"/>
    </xf>
    <xf numFmtId="0" fontId="41" fillId="0" borderId="0" xfId="0" applyFont="1" applyAlignment="1">
      <alignment horizontal="center"/>
    </xf>
    <xf numFmtId="0" fontId="6" fillId="0" borderId="2" xfId="0" applyFont="1" applyBorder="1" applyAlignment="1" applyProtection="1">
      <alignment horizontal="center" wrapText="1" shrinkToFit="1"/>
      <protection locked="0"/>
    </xf>
    <xf numFmtId="0" fontId="0" fillId="0" borderId="2" xfId="0" applyBorder="1" applyAlignment="1" applyProtection="1">
      <alignment horizontal="center" wrapText="1" shrinkToFit="1"/>
      <protection locked="0"/>
    </xf>
    <xf numFmtId="0" fontId="25" fillId="0" borderId="0" xfId="0" applyFont="1" applyAlignment="1">
      <alignment horizontal="center" vertical="center"/>
    </xf>
    <xf numFmtId="0" fontId="28" fillId="0" borderId="0" xfId="0" applyFont="1" applyAlignment="1">
      <alignment wrapText="1"/>
    </xf>
    <xf numFmtId="0" fontId="27" fillId="0" borderId="0" xfId="0" applyFont="1"/>
    <xf numFmtId="0" fontId="18" fillId="0" borderId="0" xfId="0" applyFont="1" applyAlignment="1">
      <alignment horizontal="center"/>
    </xf>
    <xf numFmtId="43" fontId="1" fillId="0" borderId="2" xfId="0" applyNumberFormat="1" applyFont="1" applyBorder="1" applyAlignment="1">
      <alignment horizontal="left" shrinkToFit="1"/>
    </xf>
    <xf numFmtId="0" fontId="6" fillId="0" borderId="0" xfId="0" applyFont="1" applyAlignment="1">
      <alignment horizontal="justify" wrapText="1"/>
    </xf>
    <xf numFmtId="0" fontId="0" fillId="0" borderId="0" xfId="0" applyProtection="1">
      <protection locked="0"/>
    </xf>
    <xf numFmtId="0" fontId="0" fillId="0" borderId="2" xfId="0" applyBorder="1" applyProtection="1">
      <protection locked="0"/>
    </xf>
    <xf numFmtId="0" fontId="6" fillId="0" borderId="0" xfId="0" applyFont="1" applyAlignment="1">
      <alignment horizontal="left"/>
    </xf>
    <xf numFmtId="0" fontId="6" fillId="0" borderId="2" xfId="0" applyFont="1" applyBorder="1" applyAlignment="1" applyProtection="1">
      <alignment horizontal="center" shrinkToFit="1"/>
      <protection locked="0"/>
    </xf>
    <xf numFmtId="0" fontId="13" fillId="2" borderId="0" xfId="0" applyFont="1" applyFill="1" applyAlignment="1">
      <alignment horizontal="center"/>
    </xf>
    <xf numFmtId="0" fontId="5" fillId="2" borderId="0" xfId="0" applyFont="1" applyFill="1" applyAlignment="1">
      <alignment horizontal="center"/>
    </xf>
    <xf numFmtId="0" fontId="10" fillId="2" borderId="0" xfId="0" applyFont="1" applyFill="1" applyAlignment="1">
      <alignment horizontal="center" vertical="top"/>
    </xf>
    <xf numFmtId="164" fontId="13" fillId="2" borderId="0" xfId="0" applyNumberFormat="1" applyFont="1" applyFill="1" applyAlignment="1" applyProtection="1">
      <alignment horizontal="center"/>
      <protection hidden="1"/>
    </xf>
    <xf numFmtId="0" fontId="5" fillId="2" borderId="1" xfId="0" applyFont="1" applyFill="1" applyBorder="1" applyAlignment="1" applyProtection="1">
      <alignment horizontal="center"/>
      <protection locked="0"/>
    </xf>
    <xf numFmtId="164" fontId="0" fillId="2" borderId="2" xfId="0" applyNumberFormat="1" applyFill="1" applyBorder="1" applyAlignment="1" applyProtection="1">
      <alignment horizontal="center"/>
      <protection locked="0"/>
    </xf>
    <xf numFmtId="164" fontId="0" fillId="2" borderId="2" xfId="0" applyNumberFormat="1" applyFill="1" applyBorder="1" applyAlignment="1" applyProtection="1">
      <alignment horizontal="center" shrinkToFit="1"/>
      <protection locked="0"/>
    </xf>
    <xf numFmtId="0" fontId="6" fillId="0" borderId="2" xfId="0" applyFont="1" applyBorder="1" applyProtection="1">
      <protection locked="0"/>
    </xf>
    <xf numFmtId="164" fontId="0" fillId="0" borderId="2" xfId="0" applyNumberFormat="1" applyBorder="1" applyAlignment="1" applyProtection="1">
      <alignment horizontal="center"/>
      <protection locked="0"/>
    </xf>
    <xf numFmtId="0" fontId="1" fillId="0" borderId="3" xfId="0" applyFont="1" applyBorder="1" applyAlignment="1">
      <alignment horizontal="left"/>
    </xf>
    <xf numFmtId="0" fontId="6" fillId="0" borderId="2" xfId="0" applyFont="1" applyBorder="1" applyAlignment="1" applyProtection="1">
      <alignment horizontal="left"/>
      <protection locked="0"/>
    </xf>
    <xf numFmtId="0" fontId="6" fillId="0" borderId="2" xfId="0" applyFont="1" applyBorder="1" applyAlignment="1">
      <alignment horizontal="left"/>
    </xf>
    <xf numFmtId="0" fontId="26" fillId="0" borderId="0" xfId="0" applyFont="1" applyAlignment="1">
      <alignment horizontal="center" vertical="center"/>
    </xf>
    <xf numFmtId="0" fontId="6" fillId="0" borderId="4" xfId="0" applyFont="1" applyBorder="1" applyAlignment="1" applyProtection="1">
      <alignment horizontal="center" wrapText="1" shrinkToFit="1"/>
      <protection locked="0"/>
    </xf>
    <xf numFmtId="0" fontId="0" fillId="0" borderId="4" xfId="0" applyBorder="1" applyAlignment="1" applyProtection="1">
      <alignment horizontal="center" wrapText="1" shrinkToFit="1"/>
      <protection locked="0"/>
    </xf>
    <xf numFmtId="0" fontId="23" fillId="0" borderId="2" xfId="5"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6" fillId="0" borderId="4" xfId="0" applyFont="1"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18" fillId="0" borderId="0" xfId="0" applyFont="1" applyAlignment="1">
      <alignment horizontal="left"/>
    </xf>
    <xf numFmtId="0" fontId="6" fillId="0" borderId="2" xfId="0" applyFont="1" applyBorder="1" applyAlignment="1" applyProtection="1">
      <alignment shrinkToFit="1"/>
      <protection locked="0"/>
    </xf>
    <xf numFmtId="0" fontId="0" fillId="0" borderId="2" xfId="0" applyBorder="1" applyAlignment="1" applyProtection="1">
      <alignment shrinkToFit="1"/>
      <protection locked="0"/>
    </xf>
    <xf numFmtId="0" fontId="18" fillId="0" borderId="0" xfId="0" applyFont="1" applyAlignment="1">
      <alignment horizontal="right"/>
    </xf>
    <xf numFmtId="0" fontId="6" fillId="0" borderId="0" xfId="0" applyFont="1" applyAlignment="1" applyProtection="1">
      <alignment horizontal="center"/>
      <protection locked="0"/>
    </xf>
    <xf numFmtId="0" fontId="0" fillId="0" borderId="0" xfId="0" applyAlignment="1" applyProtection="1">
      <alignment horizontal="center"/>
      <protection locked="0"/>
    </xf>
    <xf numFmtId="43" fontId="0" fillId="0" borderId="3" xfId="0" applyNumberFormat="1" applyBorder="1" applyAlignment="1">
      <alignment horizontal="center" shrinkToFit="1"/>
    </xf>
    <xf numFmtId="0" fontId="0" fillId="0" borderId="0" xfId="0" applyAlignment="1" applyProtection="1">
      <alignment shrinkToFit="1"/>
      <protection locked="0"/>
    </xf>
    <xf numFmtId="43" fontId="10" fillId="0" borderId="0" xfId="0" applyNumberFormat="1" applyFont="1" applyAlignment="1" applyProtection="1">
      <alignment horizontal="left" vertical="center"/>
      <protection hidden="1"/>
    </xf>
    <xf numFmtId="164" fontId="10" fillId="0" borderId="0" xfId="0" applyNumberFormat="1" applyFont="1" applyAlignment="1" applyProtection="1">
      <alignment horizontal="center" vertical="center"/>
      <protection hidden="1"/>
    </xf>
    <xf numFmtId="0" fontId="1" fillId="0" borderId="1" xfId="0" applyFont="1" applyBorder="1" applyAlignment="1" applyProtection="1">
      <alignment horizontal="center"/>
      <protection hidden="1"/>
    </xf>
    <xf numFmtId="0" fontId="19" fillId="4" borderId="36" xfId="0" applyFont="1" applyFill="1" applyBorder="1" applyAlignment="1">
      <alignment horizontal="center" vertical="center"/>
    </xf>
    <xf numFmtId="0" fontId="19" fillId="4" borderId="37" xfId="0" applyFont="1" applyFill="1" applyBorder="1" applyAlignment="1">
      <alignment horizontal="center" vertical="center"/>
    </xf>
    <xf numFmtId="0" fontId="19" fillId="4" borderId="38" xfId="0" applyFont="1" applyFill="1" applyBorder="1" applyAlignment="1">
      <alignment horizontal="center" vertical="center"/>
    </xf>
    <xf numFmtId="0" fontId="19" fillId="4" borderId="39" xfId="0" applyFont="1" applyFill="1" applyBorder="1" applyAlignment="1">
      <alignment horizontal="center" vertical="center"/>
    </xf>
    <xf numFmtId="0" fontId="19" fillId="4" borderId="1" xfId="0" applyFont="1" applyFill="1" applyBorder="1" applyAlignment="1">
      <alignment horizontal="center" vertical="center"/>
    </xf>
    <xf numFmtId="0" fontId="19" fillId="4" borderId="40" xfId="0" applyFont="1" applyFill="1" applyBorder="1" applyAlignment="1">
      <alignment horizontal="center" vertical="center"/>
    </xf>
    <xf numFmtId="0" fontId="36" fillId="0" borderId="0" xfId="0" applyFont="1" applyAlignment="1">
      <alignment horizontal="left" vertical="top" wrapText="1"/>
    </xf>
    <xf numFmtId="0" fontId="1" fillId="0" borderId="0" xfId="0" applyFont="1" applyAlignment="1" applyProtection="1">
      <alignment horizontal="left"/>
      <protection hidden="1"/>
    </xf>
    <xf numFmtId="0" fontId="6" fillId="6" borderId="5" xfId="0" applyFont="1" applyFill="1" applyBorder="1"/>
    <xf numFmtId="0" fontId="0" fillId="4" borderId="3" xfId="0" applyFill="1" applyBorder="1"/>
    <xf numFmtId="0" fontId="0" fillId="4" borderId="6" xfId="0" applyFill="1" applyBorder="1"/>
    <xf numFmtId="0" fontId="0" fillId="6" borderId="7" xfId="0" applyFill="1" applyBorder="1"/>
    <xf numFmtId="0" fontId="0" fillId="4" borderId="2" xfId="0" applyFill="1" applyBorder="1"/>
    <xf numFmtId="0" fontId="0" fillId="4" borderId="8" xfId="0" applyFill="1" applyBorder="1"/>
    <xf numFmtId="166" fontId="0" fillId="7" borderId="5" xfId="2" applyNumberFormat="1" applyFont="1" applyFill="1" applyBorder="1" applyAlignment="1" applyProtection="1">
      <alignment horizontal="center"/>
      <protection hidden="1"/>
    </xf>
    <xf numFmtId="166" fontId="0" fillId="7" borderId="6" xfId="2" applyNumberFormat="1" applyFont="1" applyFill="1" applyBorder="1" applyAlignment="1" applyProtection="1">
      <alignment horizontal="center"/>
      <protection hidden="1"/>
    </xf>
    <xf numFmtId="166" fontId="0" fillId="7" borderId="7" xfId="2" applyNumberFormat="1" applyFont="1" applyFill="1" applyBorder="1" applyAlignment="1" applyProtection="1">
      <alignment horizontal="center"/>
      <protection hidden="1"/>
    </xf>
    <xf numFmtId="166" fontId="0" fillId="7" borderId="8" xfId="2" applyNumberFormat="1" applyFont="1" applyFill="1" applyBorder="1" applyAlignment="1" applyProtection="1">
      <alignment horizontal="center"/>
      <protection hidden="1"/>
    </xf>
    <xf numFmtId="166" fontId="0" fillId="7" borderId="5" xfId="2" applyNumberFormat="1" applyFont="1" applyFill="1" applyBorder="1" applyAlignment="1" applyProtection="1">
      <alignment horizontal="right"/>
      <protection hidden="1"/>
    </xf>
    <xf numFmtId="166" fontId="0" fillId="7" borderId="6" xfId="2" applyNumberFormat="1" applyFont="1" applyFill="1" applyBorder="1" applyAlignment="1" applyProtection="1">
      <alignment horizontal="right"/>
      <protection hidden="1"/>
    </xf>
    <xf numFmtId="166" fontId="0" fillId="7" borderId="7" xfId="2" applyNumberFormat="1" applyFont="1" applyFill="1" applyBorder="1" applyAlignment="1" applyProtection="1">
      <alignment horizontal="right"/>
      <protection hidden="1"/>
    </xf>
    <xf numFmtId="166" fontId="0" fillId="7" borderId="8" xfId="2" applyNumberFormat="1" applyFont="1" applyFill="1" applyBorder="1" applyAlignment="1" applyProtection="1">
      <alignment horizontal="right"/>
      <protection hidden="1"/>
    </xf>
    <xf numFmtId="166" fontId="0" fillId="7" borderId="56" xfId="2" applyNumberFormat="1" applyFont="1" applyFill="1" applyBorder="1" applyAlignment="1" applyProtection="1">
      <alignment horizontal="center"/>
      <protection hidden="1"/>
    </xf>
    <xf numFmtId="166" fontId="0" fillId="7" borderId="57" xfId="2" applyNumberFormat="1" applyFont="1" applyFill="1" applyBorder="1" applyAlignment="1" applyProtection="1">
      <alignment horizontal="center"/>
      <protection hidden="1"/>
    </xf>
    <xf numFmtId="166" fontId="0" fillId="7" borderId="56" xfId="2" applyNumberFormat="1" applyFont="1" applyFill="1" applyBorder="1" applyAlignment="1" applyProtection="1">
      <alignment horizontal="right"/>
      <protection hidden="1"/>
    </xf>
    <xf numFmtId="166" fontId="0" fillId="7" borderId="57" xfId="2" applyNumberFormat="1" applyFont="1" applyFill="1" applyBorder="1" applyAlignment="1" applyProtection="1">
      <alignment horizontal="right"/>
      <protection hidden="1"/>
    </xf>
    <xf numFmtId="0" fontId="6" fillId="0" borderId="45" xfId="0" applyFont="1" applyBorder="1" applyAlignment="1">
      <alignment horizontal="left"/>
    </xf>
    <xf numFmtId="0" fontId="6" fillId="0" borderId="46" xfId="0" applyFont="1" applyBorder="1" applyAlignment="1">
      <alignment horizontal="left"/>
    </xf>
    <xf numFmtId="41" fontId="0" fillId="0" borderId="47" xfId="0" applyNumberFormat="1" applyBorder="1" applyAlignment="1" applyProtection="1">
      <alignment horizontal="center"/>
      <protection locked="0"/>
    </xf>
    <xf numFmtId="41" fontId="0" fillId="0" borderId="48" xfId="0" applyNumberFormat="1" applyBorder="1" applyAlignment="1" applyProtection="1">
      <alignment horizontal="center"/>
      <protection locked="0"/>
    </xf>
    <xf numFmtId="0" fontId="0" fillId="0" borderId="52" xfId="0" applyBorder="1" applyAlignment="1" applyProtection="1">
      <alignment horizontal="left"/>
      <protection locked="0"/>
    </xf>
    <xf numFmtId="0" fontId="0" fillId="0" borderId="53" xfId="0" applyBorder="1" applyAlignment="1" applyProtection="1">
      <alignment horizontal="left"/>
      <protection locked="0"/>
    </xf>
    <xf numFmtId="41" fontId="0" fillId="0" borderId="54" xfId="0" applyNumberFormat="1" applyBorder="1" applyAlignment="1" applyProtection="1">
      <alignment horizontal="center"/>
      <protection locked="0"/>
    </xf>
    <xf numFmtId="41" fontId="0" fillId="0" borderId="55" xfId="0" applyNumberFormat="1" applyBorder="1" applyAlignment="1" applyProtection="1">
      <alignment horizontal="center"/>
      <protection locked="0"/>
    </xf>
    <xf numFmtId="0" fontId="0" fillId="0" borderId="45" xfId="0" applyBorder="1" applyAlignment="1">
      <alignment horizontal="left"/>
    </xf>
    <xf numFmtId="0" fontId="0" fillId="0" borderId="46" xfId="0" applyBorder="1" applyAlignment="1">
      <alignment horizontal="left"/>
    </xf>
    <xf numFmtId="0" fontId="6" fillId="2" borderId="44" xfId="0" applyFont="1" applyFill="1" applyBorder="1"/>
    <xf numFmtId="0" fontId="0" fillId="2" borderId="45" xfId="0" applyFill="1" applyBorder="1"/>
    <xf numFmtId="0" fontId="0" fillId="2" borderId="46" xfId="0" applyFill="1" applyBorder="1"/>
    <xf numFmtId="41" fontId="0" fillId="0" borderId="47" xfId="0" applyNumberFormat="1" applyBorder="1" applyAlignment="1" applyProtection="1">
      <alignment horizontal="right"/>
      <protection locked="0"/>
    </xf>
    <xf numFmtId="41" fontId="0" fillId="0" borderId="48" xfId="0" applyNumberFormat="1" applyBorder="1" applyAlignment="1" applyProtection="1">
      <alignment horizontal="right"/>
      <protection locked="0"/>
    </xf>
    <xf numFmtId="166" fontId="0" fillId="7" borderId="3" xfId="2" applyNumberFormat="1" applyFont="1" applyFill="1" applyBorder="1" applyAlignment="1" applyProtection="1">
      <alignment horizontal="center"/>
      <protection hidden="1"/>
    </xf>
    <xf numFmtId="166" fontId="0" fillId="7" borderId="2" xfId="2" applyNumberFormat="1" applyFont="1" applyFill="1" applyBorder="1" applyAlignment="1" applyProtection="1">
      <alignment horizontal="center"/>
      <protection hidden="1"/>
    </xf>
    <xf numFmtId="0" fontId="6" fillId="2" borderId="41" xfId="0" applyFont="1" applyFill="1" applyBorder="1"/>
    <xf numFmtId="0" fontId="6" fillId="2" borderId="42" xfId="0" applyFont="1" applyFill="1" applyBorder="1"/>
    <xf numFmtId="0" fontId="6" fillId="2" borderId="43" xfId="0" applyFont="1" applyFill="1" applyBorder="1"/>
    <xf numFmtId="41" fontId="0" fillId="0" borderId="49" xfId="0" applyNumberFormat="1" applyBorder="1" applyAlignment="1" applyProtection="1">
      <alignment horizontal="center"/>
      <protection locked="0"/>
    </xf>
    <xf numFmtId="41" fontId="0" fillId="0" borderId="50" xfId="0" applyNumberFormat="1" applyBorder="1" applyAlignment="1" applyProtection="1">
      <alignment horizontal="center"/>
      <protection locked="0"/>
    </xf>
    <xf numFmtId="41" fontId="0" fillId="0" borderId="49" xfId="0" applyNumberFormat="1" applyBorder="1" applyAlignment="1" applyProtection="1">
      <alignment horizontal="right"/>
      <protection locked="0"/>
    </xf>
    <xf numFmtId="41" fontId="0" fillId="0" borderId="50" xfId="0" applyNumberFormat="1" applyBorder="1" applyAlignment="1" applyProtection="1">
      <alignment horizontal="right"/>
      <protection locked="0"/>
    </xf>
    <xf numFmtId="0" fontId="0" fillId="0" borderId="45" xfId="0" applyBorder="1" applyAlignment="1" applyProtection="1">
      <alignment horizontal="left"/>
      <protection locked="0"/>
    </xf>
    <xf numFmtId="0" fontId="0" fillId="0" borderId="46" xfId="0" applyBorder="1" applyAlignment="1" applyProtection="1">
      <alignment horizontal="left"/>
      <protection locked="0"/>
    </xf>
    <xf numFmtId="0" fontId="6" fillId="0" borderId="45" xfId="0" applyFont="1" applyBorder="1" applyAlignment="1" applyProtection="1">
      <alignment horizontal="left"/>
      <protection locked="0"/>
    </xf>
    <xf numFmtId="0" fontId="6" fillId="0" borderId="44" xfId="0" applyFont="1" applyBorder="1"/>
    <xf numFmtId="0" fontId="0" fillId="0" borderId="45" xfId="0" applyBorder="1"/>
    <xf numFmtId="0" fontId="0" fillId="0" borderId="46" xfId="0" applyBorder="1"/>
    <xf numFmtId="41" fontId="0" fillId="0" borderId="49" xfId="2" applyNumberFormat="1" applyFont="1" applyBorder="1" applyAlignment="1" applyProtection="1">
      <alignment horizontal="center"/>
      <protection locked="0"/>
    </xf>
    <xf numFmtId="41" fontId="0" fillId="0" borderId="50" xfId="2" applyNumberFormat="1" applyFont="1" applyBorder="1" applyAlignment="1" applyProtection="1">
      <alignment horizontal="center"/>
      <protection locked="0"/>
    </xf>
    <xf numFmtId="0" fontId="1" fillId="3" borderId="5" xfId="0" applyFont="1" applyFill="1" applyBorder="1" applyAlignment="1">
      <alignment horizontal="center" vertical="center"/>
    </xf>
    <xf numFmtId="0" fontId="0" fillId="3" borderId="3"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2" xfId="0" applyFill="1" applyBorder="1" applyAlignment="1">
      <alignment horizontal="center" vertical="center"/>
    </xf>
    <xf numFmtId="0" fontId="0" fillId="3" borderId="8" xfId="0" applyFill="1" applyBorder="1" applyAlignment="1">
      <alignment horizontal="center" vertical="center"/>
    </xf>
    <xf numFmtId="0" fontId="0" fillId="0" borderId="41" xfId="0" applyBorder="1"/>
    <xf numFmtId="0" fontId="0" fillId="0" borderId="42" xfId="0" applyBorder="1"/>
    <xf numFmtId="0" fontId="0" fillId="0" borderId="43" xfId="0" applyBorder="1"/>
    <xf numFmtId="0" fontId="0" fillId="0" borderId="44" xfId="0" applyBorder="1"/>
    <xf numFmtId="167" fontId="1" fillId="6" borderId="5" xfId="0" applyNumberFormat="1" applyFont="1" applyFill="1" applyBorder="1" applyAlignment="1" applyProtection="1">
      <alignment horizontal="center" wrapText="1"/>
      <protection hidden="1"/>
    </xf>
    <xf numFmtId="167" fontId="1" fillId="6" borderId="6" xfId="0" applyNumberFormat="1" applyFont="1" applyFill="1" applyBorder="1" applyAlignment="1" applyProtection="1">
      <alignment horizontal="center" wrapText="1"/>
      <protection hidden="1"/>
    </xf>
    <xf numFmtId="49" fontId="1" fillId="6" borderId="23" xfId="0" applyNumberFormat="1" applyFont="1" applyFill="1" applyBorder="1" applyAlignment="1">
      <alignment horizontal="center" wrapText="1"/>
    </xf>
    <xf numFmtId="49" fontId="1" fillId="6" borderId="24" xfId="0" applyNumberFormat="1" applyFont="1" applyFill="1" applyBorder="1" applyAlignment="1">
      <alignment horizontal="center" wrapText="1"/>
    </xf>
    <xf numFmtId="41" fontId="0" fillId="0" borderId="54" xfId="0" applyNumberFormat="1" applyBorder="1" applyAlignment="1" applyProtection="1">
      <alignment horizontal="right"/>
      <protection locked="0"/>
    </xf>
    <xf numFmtId="41" fontId="0" fillId="0" borderId="55" xfId="0" applyNumberFormat="1" applyBorder="1" applyAlignment="1" applyProtection="1">
      <alignment horizontal="right"/>
      <protection locked="0"/>
    </xf>
    <xf numFmtId="0" fontId="6" fillId="0" borderId="46" xfId="0" applyFont="1" applyBorder="1" applyAlignment="1" applyProtection="1">
      <alignment horizontal="left"/>
      <protection locked="0"/>
    </xf>
    <xf numFmtId="166" fontId="0" fillId="7" borderId="47" xfId="2" applyNumberFormat="1" applyFont="1" applyFill="1" applyBorder="1" applyAlignment="1" applyProtection="1">
      <alignment horizontal="center"/>
      <protection hidden="1"/>
    </xf>
    <xf numFmtId="166" fontId="0" fillId="7" borderId="48" xfId="2" applyNumberFormat="1" applyFont="1" applyFill="1" applyBorder="1" applyAlignment="1" applyProtection="1">
      <alignment horizontal="center"/>
      <protection hidden="1"/>
    </xf>
    <xf numFmtId="41" fontId="0" fillId="0" borderId="47" xfId="2" applyNumberFormat="1" applyFont="1" applyBorder="1" applyAlignment="1" applyProtection="1">
      <alignment horizontal="center"/>
      <protection locked="0"/>
    </xf>
    <xf numFmtId="41" fontId="0" fillId="0" borderId="48" xfId="2" applyNumberFormat="1" applyFont="1" applyBorder="1" applyAlignment="1" applyProtection="1">
      <alignment horizontal="center"/>
      <protection locked="0"/>
    </xf>
    <xf numFmtId="41" fontId="0" fillId="0" borderId="49" xfId="2" applyNumberFormat="1" applyFont="1" applyBorder="1" applyAlignment="1" applyProtection="1">
      <alignment horizontal="right"/>
      <protection locked="0"/>
    </xf>
    <xf numFmtId="41" fontId="0" fillId="0" borderId="50" xfId="2" applyNumberFormat="1" applyFont="1" applyBorder="1" applyAlignment="1" applyProtection="1">
      <alignment horizontal="right"/>
      <protection locked="0"/>
    </xf>
    <xf numFmtId="43" fontId="10" fillId="0" borderId="0" xfId="0" applyNumberFormat="1" applyFont="1" applyAlignment="1">
      <alignment horizontal="left" vertical="top"/>
    </xf>
    <xf numFmtId="164" fontId="10" fillId="0" borderId="0" xfId="0" applyNumberFormat="1" applyFont="1" applyAlignment="1" applyProtection="1">
      <alignment horizontal="left" vertical="top"/>
      <protection hidden="1"/>
    </xf>
    <xf numFmtId="164" fontId="18" fillId="0" borderId="0" xfId="0" applyNumberFormat="1" applyFont="1" applyAlignment="1" applyProtection="1">
      <alignment horizontal="left" vertical="top"/>
      <protection hidden="1"/>
    </xf>
    <xf numFmtId="43" fontId="1" fillId="0" borderId="2" xfId="0" applyNumberFormat="1" applyFont="1" applyBorder="1" applyAlignment="1" applyProtection="1">
      <alignment horizontal="left"/>
      <protection hidden="1"/>
    </xf>
    <xf numFmtId="0" fontId="6" fillId="0" borderId="2" xfId="0" applyFont="1" applyBorder="1" applyAlignment="1" applyProtection="1">
      <alignment horizontal="left"/>
      <protection hidden="1"/>
    </xf>
    <xf numFmtId="0" fontId="19" fillId="5" borderId="5" xfId="0" applyFont="1" applyFill="1" applyBorder="1" applyAlignment="1">
      <alignment horizontal="center" vertical="center"/>
    </xf>
    <xf numFmtId="0" fontId="19" fillId="5" borderId="3" xfId="0" applyFont="1" applyFill="1" applyBorder="1" applyAlignment="1">
      <alignment horizontal="center" vertical="center"/>
    </xf>
    <xf numFmtId="0" fontId="19" fillId="5" borderId="6" xfId="0" applyFont="1" applyFill="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8" xfId="0" applyFont="1" applyBorder="1" applyAlignment="1">
      <alignment horizontal="center" vertical="center"/>
    </xf>
    <xf numFmtId="0" fontId="6" fillId="6" borderId="5" xfId="0" applyFont="1" applyFill="1" applyBorder="1" applyAlignment="1">
      <alignment wrapText="1"/>
    </xf>
    <xf numFmtId="166" fontId="0" fillId="7" borderId="5" xfId="2" applyNumberFormat="1" applyFont="1" applyFill="1" applyBorder="1" applyAlignment="1" applyProtection="1">
      <protection hidden="1"/>
    </xf>
    <xf numFmtId="166" fontId="0" fillId="7" borderId="6" xfId="2" applyNumberFormat="1" applyFont="1" applyFill="1" applyBorder="1" applyAlignment="1" applyProtection="1">
      <protection hidden="1"/>
    </xf>
    <xf numFmtId="166" fontId="0" fillId="7" borderId="56" xfId="2" applyNumberFormat="1" applyFont="1" applyFill="1" applyBorder="1" applyAlignment="1" applyProtection="1">
      <protection hidden="1"/>
    </xf>
    <xf numFmtId="166" fontId="0" fillId="7" borderId="57" xfId="2" applyNumberFormat="1" applyFont="1" applyFill="1" applyBorder="1" applyAlignment="1" applyProtection="1">
      <protection hidden="1"/>
    </xf>
    <xf numFmtId="41" fontId="0" fillId="0" borderId="60" xfId="0" applyNumberFormat="1" applyBorder="1" applyProtection="1">
      <protection locked="0"/>
    </xf>
    <xf numFmtId="41" fontId="0" fillId="0" borderId="61" xfId="0" applyNumberFormat="1" applyBorder="1" applyProtection="1">
      <protection locked="0"/>
    </xf>
    <xf numFmtId="41" fontId="0" fillId="0" borderId="69" xfId="0" applyNumberFormat="1" applyBorder="1" applyProtection="1">
      <protection locked="0"/>
    </xf>
    <xf numFmtId="41" fontId="0" fillId="0" borderId="70" xfId="0" applyNumberFormat="1" applyBorder="1" applyProtection="1">
      <protection locked="0"/>
    </xf>
    <xf numFmtId="0" fontId="6" fillId="0" borderId="64" xfId="0" applyFont="1" applyBorder="1"/>
    <xf numFmtId="0" fontId="0" fillId="0" borderId="64" xfId="0" applyBorder="1"/>
    <xf numFmtId="41" fontId="0" fillId="0" borderId="60" xfId="0" applyNumberFormat="1" applyBorder="1" applyAlignment="1" applyProtection="1">
      <alignment horizontal="center"/>
      <protection locked="0"/>
    </xf>
    <xf numFmtId="41" fontId="0" fillId="0" borderId="61" xfId="0" applyNumberFormat="1" applyBorder="1" applyAlignment="1" applyProtection="1">
      <alignment horizontal="center"/>
      <protection locked="0"/>
    </xf>
    <xf numFmtId="0" fontId="6" fillId="0" borderId="44" xfId="0" applyFont="1" applyBorder="1" applyAlignment="1">
      <alignment horizontal="left"/>
    </xf>
    <xf numFmtId="0" fontId="28" fillId="0" borderId="44" xfId="0" applyFont="1" applyBorder="1"/>
    <xf numFmtId="0" fontId="6" fillId="0" borderId="45" xfId="0" applyFont="1" applyBorder="1"/>
    <xf numFmtId="0" fontId="6" fillId="0" borderId="46" xfId="0" applyFont="1" applyBorder="1"/>
    <xf numFmtId="41" fontId="0" fillId="0" borderId="75" xfId="0" applyNumberFormat="1" applyBorder="1" applyAlignment="1" applyProtection="1">
      <alignment horizontal="right"/>
      <protection locked="0"/>
    </xf>
    <xf numFmtId="41" fontId="0" fillId="0" borderId="67" xfId="0" applyNumberFormat="1" applyBorder="1" applyProtection="1">
      <protection locked="0"/>
    </xf>
    <xf numFmtId="41" fontId="0" fillId="0" borderId="68" xfId="0" applyNumberFormat="1" applyBorder="1" applyProtection="1">
      <protection locked="0"/>
    </xf>
    <xf numFmtId="41" fontId="0" fillId="7" borderId="60" xfId="0" applyNumberFormat="1" applyFill="1" applyBorder="1" applyProtection="1">
      <protection hidden="1"/>
    </xf>
    <xf numFmtId="41" fontId="0" fillId="7" borderId="61" xfId="0" applyNumberFormat="1" applyFill="1" applyBorder="1" applyProtection="1">
      <protection hidden="1"/>
    </xf>
    <xf numFmtId="41" fontId="0" fillId="0" borderId="79" xfId="0" applyNumberFormat="1" applyBorder="1" applyProtection="1">
      <protection locked="0"/>
    </xf>
    <xf numFmtId="41" fontId="0" fillId="0" borderId="80" xfId="0" applyNumberFormat="1" applyBorder="1" applyProtection="1">
      <protection locked="0"/>
    </xf>
    <xf numFmtId="0" fontId="19" fillId="3" borderId="5" xfId="0" applyFont="1" applyFill="1" applyBorder="1" applyAlignment="1">
      <alignment horizontal="center" vertical="center"/>
    </xf>
    <xf numFmtId="0" fontId="20" fillId="3" borderId="3"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8" xfId="0" applyFont="1" applyFill="1" applyBorder="1" applyAlignment="1">
      <alignment horizontal="center" vertical="center"/>
    </xf>
    <xf numFmtId="0" fontId="6" fillId="0" borderId="62" xfId="0" applyFont="1" applyBorder="1"/>
    <xf numFmtId="0" fontId="0" fillId="0" borderId="62" xfId="0" applyBorder="1"/>
    <xf numFmtId="41" fontId="0" fillId="7" borderId="58" xfId="0" applyNumberFormat="1" applyFill="1" applyBorder="1" applyProtection="1">
      <protection hidden="1"/>
    </xf>
    <xf numFmtId="41" fontId="0" fillId="7" borderId="59" xfId="0" applyNumberFormat="1" applyFill="1" applyBorder="1" applyProtection="1">
      <protection hidden="1"/>
    </xf>
    <xf numFmtId="41" fontId="0" fillId="0" borderId="58" xfId="0" applyNumberFormat="1" applyBorder="1" applyProtection="1">
      <protection locked="0"/>
    </xf>
    <xf numFmtId="41" fontId="0" fillId="0" borderId="59" xfId="0" applyNumberFormat="1" applyBorder="1" applyProtection="1">
      <protection locked="0"/>
    </xf>
    <xf numFmtId="0" fontId="6" fillId="0" borderId="76" xfId="0" applyFont="1" applyBorder="1"/>
    <xf numFmtId="0" fontId="0" fillId="0" borderId="77" xfId="0" applyBorder="1"/>
    <xf numFmtId="0" fontId="0" fillId="0" borderId="78" xfId="0" applyBorder="1"/>
    <xf numFmtId="41" fontId="0" fillId="0" borderId="67" xfId="0" applyNumberFormat="1" applyBorder="1" applyAlignment="1" applyProtection="1">
      <alignment horizontal="right"/>
      <protection locked="0"/>
    </xf>
    <xf numFmtId="41" fontId="0" fillId="0" borderId="68" xfId="0" applyNumberFormat="1" applyBorder="1" applyAlignment="1" applyProtection="1">
      <alignment horizontal="right"/>
      <protection locked="0"/>
    </xf>
    <xf numFmtId="0" fontId="6" fillId="0" borderId="51" xfId="0" applyFont="1" applyBorder="1"/>
    <xf numFmtId="0" fontId="0" fillId="0" borderId="52" xfId="0" applyBorder="1"/>
    <xf numFmtId="0" fontId="0" fillId="0" borderId="53" xfId="0" applyBorder="1"/>
    <xf numFmtId="41" fontId="0" fillId="0" borderId="69" xfId="0" applyNumberFormat="1" applyBorder="1" applyAlignment="1" applyProtection="1">
      <alignment horizontal="right"/>
      <protection locked="0"/>
    </xf>
    <xf numFmtId="41" fontId="0" fillId="0" borderId="70" xfId="0" applyNumberFormat="1" applyBorder="1" applyAlignment="1" applyProtection="1">
      <alignment horizontal="right"/>
      <protection locked="0"/>
    </xf>
    <xf numFmtId="41" fontId="0" fillId="0" borderId="73" xfId="0" applyNumberFormat="1" applyBorder="1" applyAlignment="1" applyProtection="1">
      <alignment horizontal="right"/>
      <protection locked="0"/>
    </xf>
    <xf numFmtId="41" fontId="0" fillId="0" borderId="74" xfId="0" applyNumberFormat="1" applyBorder="1" applyAlignment="1" applyProtection="1">
      <alignment horizontal="right"/>
      <protection locked="0"/>
    </xf>
    <xf numFmtId="0" fontId="6" fillId="0" borderId="44" xfId="0" applyFont="1" applyBorder="1" applyAlignment="1">
      <alignment wrapText="1"/>
    </xf>
    <xf numFmtId="166" fontId="0" fillId="7" borderId="75" xfId="2" applyNumberFormat="1" applyFont="1" applyFill="1" applyBorder="1" applyAlignment="1" applyProtection="1">
      <alignment horizontal="right"/>
      <protection hidden="1"/>
    </xf>
    <xf numFmtId="41" fontId="0" fillId="0" borderId="58" xfId="0" applyNumberFormat="1" applyBorder="1" applyAlignment="1" applyProtection="1">
      <alignment horizontal="right"/>
      <protection locked="0"/>
    </xf>
    <xf numFmtId="41" fontId="0" fillId="0" borderId="59" xfId="0" applyNumberFormat="1" applyBorder="1" applyAlignment="1" applyProtection="1">
      <alignment horizontal="right"/>
      <protection locked="0"/>
    </xf>
    <xf numFmtId="41" fontId="0" fillId="0" borderId="60" xfId="0" applyNumberFormat="1" applyBorder="1" applyAlignment="1" applyProtection="1">
      <alignment horizontal="right"/>
      <protection locked="0"/>
    </xf>
    <xf numFmtId="41" fontId="0" fillId="0" borderId="61" xfId="0" applyNumberFormat="1" applyBorder="1" applyAlignment="1" applyProtection="1">
      <alignment horizontal="right"/>
      <protection locked="0"/>
    </xf>
    <xf numFmtId="0" fontId="6" fillId="6" borderId="14" xfId="0" applyFont="1" applyFill="1" applyBorder="1"/>
    <xf numFmtId="0" fontId="0" fillId="6" borderId="14" xfId="0" applyFill="1" applyBorder="1"/>
    <xf numFmtId="166" fontId="0" fillId="7" borderId="23" xfId="2" applyNumberFormat="1" applyFont="1" applyFill="1" applyBorder="1" applyAlignment="1" applyProtection="1">
      <alignment horizontal="right"/>
      <protection hidden="1"/>
    </xf>
    <xf numFmtId="166" fontId="0" fillId="7" borderId="24" xfId="2" applyNumberFormat="1" applyFont="1" applyFill="1" applyBorder="1" applyAlignment="1" applyProtection="1">
      <alignment horizontal="right"/>
      <protection hidden="1"/>
    </xf>
    <xf numFmtId="41" fontId="0" fillId="0" borderId="71" xfId="0" applyNumberFormat="1" applyBorder="1" applyAlignment="1" applyProtection="1">
      <alignment horizontal="right"/>
      <protection locked="0"/>
    </xf>
    <xf numFmtId="41" fontId="0" fillId="0" borderId="72" xfId="0" applyNumberFormat="1" applyBorder="1" applyAlignment="1" applyProtection="1">
      <alignment horizontal="right"/>
      <protection locked="0"/>
    </xf>
    <xf numFmtId="41" fontId="0" fillId="0" borderId="63" xfId="0" applyNumberFormat="1" applyBorder="1"/>
    <xf numFmtId="41" fontId="0" fillId="0" borderId="65" xfId="0" applyNumberFormat="1" applyBorder="1" applyAlignment="1" applyProtection="1">
      <alignment horizontal="right"/>
      <protection locked="0"/>
    </xf>
    <xf numFmtId="41" fontId="0" fillId="0" borderId="66" xfId="0" applyNumberFormat="1" applyBorder="1" applyAlignment="1" applyProtection="1">
      <alignment horizontal="right"/>
      <protection locked="0"/>
    </xf>
    <xf numFmtId="0" fontId="0" fillId="0" borderId="51" xfId="0" applyBorder="1"/>
    <xf numFmtId="0" fontId="0" fillId="6" borderId="5" xfId="0" applyFill="1" applyBorder="1"/>
    <xf numFmtId="41" fontId="0" fillId="7" borderId="60" xfId="0" applyNumberFormat="1" applyFill="1" applyBorder="1" applyAlignment="1" applyProtection="1">
      <alignment horizontal="right"/>
      <protection hidden="1"/>
    </xf>
    <xf numFmtId="41" fontId="0" fillId="7" borderId="61" xfId="0" applyNumberFormat="1" applyFill="1" applyBorder="1" applyAlignment="1" applyProtection="1">
      <alignment horizontal="right"/>
      <protection hidden="1"/>
    </xf>
    <xf numFmtId="41" fontId="0" fillId="0" borderId="58" xfId="0" applyNumberFormat="1" applyBorder="1" applyAlignment="1">
      <alignment horizontal="right"/>
    </xf>
    <xf numFmtId="41" fontId="0" fillId="0" borderId="59" xfId="0" applyNumberFormat="1" applyBorder="1" applyAlignment="1">
      <alignment horizontal="right"/>
    </xf>
    <xf numFmtId="14" fontId="1" fillId="6" borderId="5" xfId="0" applyNumberFormat="1" applyFont="1" applyFill="1" applyBorder="1" applyAlignment="1" applyProtection="1">
      <alignment horizontal="center" vertical="center" wrapText="1"/>
      <protection hidden="1"/>
    </xf>
    <xf numFmtId="14" fontId="1" fillId="6" borderId="3" xfId="0" applyNumberFormat="1" applyFont="1" applyFill="1" applyBorder="1" applyAlignment="1" applyProtection="1">
      <alignment horizontal="center" vertical="center" wrapText="1"/>
      <protection hidden="1"/>
    </xf>
    <xf numFmtId="14" fontId="1" fillId="6" borderId="6" xfId="0" applyNumberFormat="1" applyFont="1" applyFill="1" applyBorder="1" applyAlignment="1" applyProtection="1">
      <alignment horizontal="center" vertical="center" wrapText="1"/>
      <protection hidden="1"/>
    </xf>
    <xf numFmtId="2" fontId="1" fillId="6" borderId="7" xfId="0" applyNumberFormat="1" applyFont="1" applyFill="1" applyBorder="1" applyAlignment="1">
      <alignment horizontal="center" vertical="center" wrapText="1"/>
    </xf>
    <xf numFmtId="2" fontId="1" fillId="6" borderId="2" xfId="0" applyNumberFormat="1" applyFont="1" applyFill="1" applyBorder="1" applyAlignment="1">
      <alignment horizontal="center" vertical="center" wrapText="1"/>
    </xf>
    <xf numFmtId="2" fontId="1" fillId="6" borderId="8" xfId="0" applyNumberFormat="1" applyFont="1" applyFill="1" applyBorder="1" applyAlignment="1">
      <alignment horizontal="center" vertical="center" wrapText="1"/>
    </xf>
    <xf numFmtId="0" fontId="6" fillId="0" borderId="9" xfId="3" applyBorder="1" applyAlignment="1">
      <alignment horizontal="center"/>
    </xf>
    <xf numFmtId="0" fontId="6" fillId="0" borderId="9" xfId="3" applyBorder="1" applyAlignment="1">
      <alignment horizontal="center" wrapText="1"/>
    </xf>
    <xf numFmtId="0" fontId="1" fillId="0" borderId="5" xfId="3" applyFont="1" applyBorder="1" applyAlignment="1" applyProtection="1">
      <alignment horizontal="left"/>
      <protection locked="0"/>
    </xf>
    <xf numFmtId="0" fontId="1" fillId="0" borderId="3" xfId="3" applyFont="1" applyBorder="1" applyAlignment="1" applyProtection="1">
      <alignment horizontal="left"/>
      <protection locked="0"/>
    </xf>
    <xf numFmtId="0" fontId="1" fillId="0" borderId="6" xfId="3" applyFont="1" applyBorder="1" applyAlignment="1" applyProtection="1">
      <alignment horizontal="left"/>
      <protection locked="0"/>
    </xf>
    <xf numFmtId="0" fontId="1" fillId="0" borderId="7" xfId="3" applyFont="1" applyBorder="1" applyAlignment="1" applyProtection="1">
      <alignment horizontal="left"/>
      <protection locked="0"/>
    </xf>
    <xf numFmtId="0" fontId="1" fillId="0" borderId="2" xfId="3" applyFont="1" applyBorder="1" applyAlignment="1" applyProtection="1">
      <alignment horizontal="left"/>
      <protection locked="0"/>
    </xf>
    <xf numFmtId="0" fontId="1" fillId="0" borderId="8" xfId="3" applyFont="1" applyBorder="1" applyAlignment="1" applyProtection="1">
      <alignment horizontal="left"/>
      <protection locked="0"/>
    </xf>
    <xf numFmtId="0" fontId="6" fillId="0" borderId="0" xfId="3" applyProtection="1">
      <protection locked="0"/>
    </xf>
    <xf numFmtId="0" fontId="6" fillId="0" borderId="0" xfId="3" applyAlignment="1" applyProtection="1">
      <alignment horizontal="center"/>
      <protection locked="0"/>
    </xf>
    <xf numFmtId="0" fontId="6" fillId="0" borderId="0" xfId="3" applyAlignment="1" applyProtection="1">
      <alignment horizontal="center" vertical="top"/>
      <protection locked="0"/>
    </xf>
    <xf numFmtId="0" fontId="6" fillId="0" borderId="0" xfId="3" applyAlignment="1">
      <alignment wrapText="1"/>
    </xf>
    <xf numFmtId="43" fontId="10" fillId="0" borderId="0" xfId="0" applyNumberFormat="1" applyFont="1" applyAlignment="1" applyProtection="1">
      <alignment horizontal="left" vertical="top"/>
      <protection locked="0"/>
    </xf>
    <xf numFmtId="43" fontId="1" fillId="2" borderId="2" xfId="0" applyNumberFormat="1" applyFont="1" applyFill="1" applyBorder="1" applyAlignment="1" applyProtection="1">
      <alignment horizontal="left"/>
      <protection hidden="1"/>
    </xf>
    <xf numFmtId="0" fontId="0" fillId="2" borderId="2" xfId="0" applyFill="1" applyBorder="1" applyAlignment="1" applyProtection="1">
      <alignment horizontal="left"/>
      <protection hidden="1"/>
    </xf>
    <xf numFmtId="0" fontId="19" fillId="3" borderId="5" xfId="3" applyFont="1" applyFill="1" applyBorder="1" applyAlignment="1">
      <alignment horizontal="center" vertical="center"/>
    </xf>
    <xf numFmtId="0" fontId="20" fillId="3" borderId="3" xfId="3" applyFont="1" applyFill="1" applyBorder="1" applyAlignment="1">
      <alignment horizontal="center" vertical="center"/>
    </xf>
    <xf numFmtId="0" fontId="20" fillId="3" borderId="6" xfId="3" applyFont="1" applyFill="1" applyBorder="1" applyAlignment="1">
      <alignment horizontal="center" vertical="center"/>
    </xf>
    <xf numFmtId="0" fontId="20" fillId="3" borderId="7" xfId="3" applyFont="1" applyFill="1" applyBorder="1" applyAlignment="1">
      <alignment horizontal="center" vertical="center"/>
    </xf>
    <xf numFmtId="0" fontId="20" fillId="3" borderId="2" xfId="3" applyFont="1" applyFill="1" applyBorder="1" applyAlignment="1">
      <alignment horizontal="center" vertical="center"/>
    </xf>
    <xf numFmtId="0" fontId="20" fillId="3" borderId="8" xfId="3" applyFont="1" applyFill="1" applyBorder="1" applyAlignment="1">
      <alignment horizontal="center" vertical="center"/>
    </xf>
    <xf numFmtId="0" fontId="6" fillId="0" borderId="0" xfId="3"/>
    <xf numFmtId="44" fontId="6" fillId="0" borderId="11" xfId="3" applyNumberFormat="1" applyBorder="1" applyAlignment="1" applyProtection="1">
      <alignment horizontal="right"/>
      <protection locked="0"/>
    </xf>
    <xf numFmtId="44" fontId="6" fillId="0" borderId="12" xfId="3" applyNumberFormat="1" applyBorder="1" applyAlignment="1" applyProtection="1">
      <alignment horizontal="right"/>
      <protection locked="0"/>
    </xf>
    <xf numFmtId="44" fontId="6" fillId="0" borderId="14" xfId="3" applyNumberFormat="1" applyBorder="1" applyAlignment="1" applyProtection="1">
      <alignment horizontal="right"/>
      <protection locked="0"/>
    </xf>
    <xf numFmtId="44" fontId="6" fillId="0" borderId="15" xfId="3" applyNumberFormat="1" applyBorder="1" applyAlignment="1" applyProtection="1">
      <alignment horizontal="right"/>
      <protection locked="0"/>
    </xf>
    <xf numFmtId="44" fontId="6" fillId="0" borderId="184" xfId="3" applyNumberFormat="1" applyBorder="1" applyAlignment="1" applyProtection="1">
      <alignment horizontal="right"/>
      <protection locked="0"/>
    </xf>
    <xf numFmtId="44" fontId="6" fillId="0" borderId="185" xfId="3" applyNumberFormat="1" applyBorder="1" applyAlignment="1" applyProtection="1">
      <alignment horizontal="right"/>
      <protection locked="0"/>
    </xf>
    <xf numFmtId="0" fontId="6" fillId="0" borderId="10" xfId="3" applyBorder="1" applyAlignment="1">
      <alignment horizontal="center" vertical="center" wrapText="1"/>
    </xf>
    <xf numFmtId="0" fontId="6" fillId="0" borderId="11" xfId="3" applyBorder="1" applyAlignment="1">
      <alignment horizontal="center" vertical="center" wrapText="1"/>
    </xf>
    <xf numFmtId="0" fontId="6" fillId="0" borderId="13" xfId="3" applyBorder="1" applyAlignment="1">
      <alignment horizontal="center" vertical="center" wrapText="1"/>
    </xf>
    <xf numFmtId="0" fontId="6" fillId="0" borderId="14" xfId="3" applyBorder="1" applyAlignment="1">
      <alignment horizontal="center" vertical="center" wrapText="1"/>
    </xf>
    <xf numFmtId="0" fontId="6" fillId="2" borderId="11" xfId="3" applyFill="1" applyBorder="1" applyAlignment="1" applyProtection="1">
      <alignment horizontal="center" vertical="center" wrapText="1"/>
      <protection locked="0"/>
    </xf>
    <xf numFmtId="0" fontId="6" fillId="2" borderId="14" xfId="3" applyFill="1" applyBorder="1" applyAlignment="1" applyProtection="1">
      <alignment horizontal="center" vertical="center" wrapText="1"/>
      <protection locked="0"/>
    </xf>
    <xf numFmtId="0" fontId="6" fillId="2" borderId="12" xfId="3" applyFill="1" applyBorder="1" applyAlignment="1" applyProtection="1">
      <alignment horizontal="center" vertical="center" wrapText="1"/>
      <protection locked="0"/>
    </xf>
    <xf numFmtId="0" fontId="6" fillId="2" borderId="15" xfId="3" applyFill="1" applyBorder="1" applyAlignment="1" applyProtection="1">
      <alignment horizontal="center" vertical="center" wrapText="1"/>
      <protection locked="0"/>
    </xf>
    <xf numFmtId="44" fontId="6" fillId="0" borderId="19" xfId="3" applyNumberFormat="1" applyBorder="1" applyAlignment="1" applyProtection="1">
      <alignment horizontal="right"/>
      <protection locked="0"/>
    </xf>
    <xf numFmtId="44" fontId="6" fillId="0" borderId="20" xfId="3" applyNumberFormat="1" applyBorder="1" applyAlignment="1" applyProtection="1">
      <alignment horizontal="right"/>
      <protection locked="0"/>
    </xf>
    <xf numFmtId="0" fontId="6" fillId="0" borderId="9" xfId="3" applyBorder="1" applyAlignment="1" applyProtection="1">
      <alignment horizontal="center"/>
      <protection locked="0"/>
    </xf>
    <xf numFmtId="0" fontId="6" fillId="0" borderId="21" xfId="3" applyBorder="1" applyAlignment="1" applyProtection="1">
      <alignment horizontal="center"/>
      <protection locked="0"/>
    </xf>
    <xf numFmtId="0" fontId="6" fillId="0" borderId="22" xfId="3" applyBorder="1" applyAlignment="1" applyProtection="1">
      <alignment horizontal="center"/>
      <protection locked="0"/>
    </xf>
    <xf numFmtId="0" fontId="6" fillId="0" borderId="0" xfId="3" applyAlignment="1">
      <alignment horizontal="left"/>
    </xf>
    <xf numFmtId="166" fontId="0" fillId="0" borderId="2" xfId="1" applyNumberFormat="1" applyFont="1" applyBorder="1" applyAlignment="1" applyProtection="1">
      <alignment horizontal="center"/>
      <protection locked="0"/>
    </xf>
    <xf numFmtId="0" fontId="6" fillId="0" borderId="2" xfId="3" applyBorder="1" applyAlignment="1" applyProtection="1">
      <alignment horizontal="left" shrinkToFit="1"/>
      <protection locked="0"/>
    </xf>
    <xf numFmtId="0" fontId="6" fillId="0" borderId="18" xfId="3" applyBorder="1" applyAlignment="1">
      <alignment horizontal="center" vertical="center" wrapText="1"/>
    </xf>
    <xf numFmtId="0" fontId="6" fillId="0" borderId="19" xfId="3" applyBorder="1" applyAlignment="1">
      <alignment horizontal="center" vertical="center" wrapText="1"/>
    </xf>
    <xf numFmtId="0" fontId="6" fillId="2" borderId="19" xfId="3" applyFill="1" applyBorder="1" applyAlignment="1" applyProtection="1">
      <alignment horizontal="center" vertical="center" wrapText="1"/>
      <protection locked="0"/>
    </xf>
    <xf numFmtId="0" fontId="6" fillId="2" borderId="20" xfId="3" applyFill="1" applyBorder="1" applyAlignment="1" applyProtection="1">
      <alignment horizontal="center" vertical="center" wrapText="1"/>
      <protection locked="0"/>
    </xf>
    <xf numFmtId="0" fontId="6" fillId="0" borderId="0" xfId="3" applyAlignment="1" applyProtection="1">
      <alignment horizontal="left" wrapText="1"/>
      <protection locked="0"/>
    </xf>
    <xf numFmtId="0" fontId="6" fillId="0" borderId="4" xfId="3" applyBorder="1" applyAlignment="1" applyProtection="1">
      <alignment horizontal="left" shrinkToFit="1"/>
      <protection locked="0"/>
    </xf>
    <xf numFmtId="42" fontId="6" fillId="0" borderId="4" xfId="2" applyNumberFormat="1" applyFont="1" applyBorder="1" applyAlignment="1" applyProtection="1">
      <alignment horizontal="left" shrinkToFit="1"/>
      <protection locked="0"/>
    </xf>
    <xf numFmtId="0" fontId="6" fillId="0" borderId="0" xfId="3" applyAlignment="1" applyProtection="1">
      <alignment horizontal="left"/>
      <protection locked="0"/>
    </xf>
    <xf numFmtId="0" fontId="6" fillId="2" borderId="2" xfId="3" applyFill="1" applyBorder="1" applyAlignment="1" applyProtection="1">
      <alignment horizontal="left" shrinkToFit="1"/>
      <protection locked="0"/>
    </xf>
    <xf numFmtId="0" fontId="43" fillId="2" borderId="0" xfId="3" applyFont="1" applyFill="1" applyAlignment="1">
      <alignment horizontal="left" vertical="center" wrapText="1"/>
    </xf>
    <xf numFmtId="0" fontId="42" fillId="2" borderId="0" xfId="3" applyFont="1" applyFill="1" applyAlignment="1">
      <alignment horizontal="left" vertical="center" wrapText="1"/>
    </xf>
    <xf numFmtId="0" fontId="6" fillId="0" borderId="5" xfId="3" applyBorder="1" applyAlignment="1" applyProtection="1">
      <alignment horizontal="left"/>
      <protection locked="0"/>
    </xf>
    <xf numFmtId="0" fontId="6" fillId="0" borderId="3" xfId="3" applyBorder="1" applyAlignment="1" applyProtection="1">
      <alignment horizontal="left"/>
      <protection locked="0"/>
    </xf>
    <xf numFmtId="0" fontId="6" fillId="0" borderId="6" xfId="3" applyBorder="1" applyAlignment="1" applyProtection="1">
      <alignment horizontal="left"/>
      <protection locked="0"/>
    </xf>
    <xf numFmtId="0" fontId="6" fillId="0" borderId="7" xfId="3" applyBorder="1" applyAlignment="1" applyProtection="1">
      <alignment horizontal="left"/>
      <protection locked="0"/>
    </xf>
    <xf numFmtId="0" fontId="6" fillId="0" borderId="2" xfId="3" applyBorder="1" applyAlignment="1" applyProtection="1">
      <alignment horizontal="left"/>
      <protection locked="0"/>
    </xf>
    <xf numFmtId="0" fontId="6" fillId="0" borderId="8" xfId="3" applyBorder="1" applyAlignment="1" applyProtection="1">
      <alignment horizontal="left"/>
      <protection locked="0"/>
    </xf>
    <xf numFmtId="0" fontId="0" fillId="2" borderId="0" xfId="3" applyFont="1" applyFill="1" applyAlignment="1">
      <alignment horizontal="left" wrapText="1"/>
    </xf>
    <xf numFmtId="0" fontId="6" fillId="2" borderId="0" xfId="3" applyFill="1" applyAlignment="1">
      <alignment horizontal="left" wrapText="1"/>
    </xf>
    <xf numFmtId="0" fontId="0" fillId="2" borderId="0" xfId="3" applyFont="1" applyFill="1" applyAlignment="1">
      <alignment horizontal="left" vertical="center" wrapText="1"/>
    </xf>
    <xf numFmtId="0" fontId="6" fillId="2" borderId="0" xfId="3" applyFill="1" applyAlignment="1">
      <alignment horizontal="left" vertical="center" wrapText="1"/>
    </xf>
    <xf numFmtId="0" fontId="6" fillId="0" borderId="5" xfId="3" applyBorder="1" applyAlignment="1" applyProtection="1">
      <alignment horizontal="center" wrapText="1"/>
      <protection locked="0"/>
    </xf>
    <xf numFmtId="0" fontId="6" fillId="0" borderId="3" xfId="3" applyBorder="1" applyAlignment="1" applyProtection="1">
      <alignment horizontal="center" wrapText="1"/>
      <protection locked="0"/>
    </xf>
    <xf numFmtId="0" fontId="6" fillId="0" borderId="6" xfId="3" applyBorder="1" applyAlignment="1" applyProtection="1">
      <alignment horizontal="center" wrapText="1"/>
      <protection locked="0"/>
    </xf>
    <xf numFmtId="0" fontId="6" fillId="0" borderId="7" xfId="3" applyBorder="1" applyAlignment="1" applyProtection="1">
      <alignment horizontal="center" wrapText="1"/>
      <protection locked="0"/>
    </xf>
    <xf numFmtId="0" fontId="6" fillId="0" borderId="2" xfId="3" applyBorder="1" applyAlignment="1" applyProtection="1">
      <alignment horizontal="center" wrapText="1"/>
      <protection locked="0"/>
    </xf>
    <xf numFmtId="0" fontId="6" fillId="0" borderId="8" xfId="3" applyBorder="1" applyAlignment="1" applyProtection="1">
      <alignment horizontal="center" wrapText="1"/>
      <protection locked="0"/>
    </xf>
    <xf numFmtId="0" fontId="1" fillId="0" borderId="0" xfId="3" applyFont="1" applyAlignment="1" applyProtection="1">
      <alignment horizontal="left" wrapText="1"/>
      <protection locked="0"/>
    </xf>
    <xf numFmtId="0" fontId="0" fillId="0" borderId="2" xfId="0" applyBorder="1" applyAlignment="1" applyProtection="1">
      <alignment horizontal="left"/>
      <protection hidden="1"/>
    </xf>
    <xf numFmtId="0" fontId="6" fillId="0" borderId="3" xfId="3" applyBorder="1"/>
    <xf numFmtId="0" fontId="6" fillId="0" borderId="0" xfId="3" applyAlignment="1">
      <alignment horizontal="left" wrapText="1"/>
    </xf>
    <xf numFmtId="0" fontId="0" fillId="0" borderId="0" xfId="3" applyFont="1"/>
    <xf numFmtId="14" fontId="6" fillId="0" borderId="2" xfId="3" applyNumberFormat="1" applyBorder="1" applyAlignment="1" applyProtection="1">
      <alignment horizontal="center"/>
      <protection locked="0"/>
    </xf>
    <xf numFmtId="0" fontId="6" fillId="0" borderId="5" xfId="3" applyBorder="1" applyAlignment="1" applyProtection="1">
      <alignment horizontal="left" wrapText="1"/>
      <protection locked="0"/>
    </xf>
    <xf numFmtId="0" fontId="6" fillId="0" borderId="3" xfId="3" applyBorder="1" applyAlignment="1" applyProtection="1">
      <alignment horizontal="left" wrapText="1"/>
      <protection locked="0"/>
    </xf>
    <xf numFmtId="0" fontId="6" fillId="0" borderId="6" xfId="3" applyBorder="1" applyAlignment="1" applyProtection="1">
      <alignment horizontal="left" wrapText="1"/>
      <protection locked="0"/>
    </xf>
    <xf numFmtId="0" fontId="6" fillId="0" borderId="23" xfId="3" applyBorder="1" applyAlignment="1" applyProtection="1">
      <alignment horizontal="left" wrapText="1"/>
      <protection locked="0"/>
    </xf>
    <xf numFmtId="0" fontId="6" fillId="0" borderId="24" xfId="3" applyBorder="1" applyAlignment="1" applyProtection="1">
      <alignment horizontal="left" wrapText="1"/>
      <protection locked="0"/>
    </xf>
    <xf numFmtId="0" fontId="6" fillId="0" borderId="7" xfId="3" applyBorder="1" applyAlignment="1" applyProtection="1">
      <alignment horizontal="left" wrapText="1"/>
      <protection locked="0"/>
    </xf>
    <xf numFmtId="0" fontId="6" fillId="0" borderId="2" xfId="3" applyBorder="1" applyAlignment="1" applyProtection="1">
      <alignment horizontal="left" wrapText="1"/>
      <protection locked="0"/>
    </xf>
    <xf numFmtId="0" fontId="6" fillId="0" borderId="8" xfId="3" applyBorder="1" applyAlignment="1" applyProtection="1">
      <alignment horizontal="left" wrapText="1"/>
      <protection locked="0"/>
    </xf>
    <xf numFmtId="0" fontId="6" fillId="0" borderId="2" xfId="3" applyBorder="1" applyAlignment="1">
      <alignment horizontal="center" wrapText="1"/>
    </xf>
    <xf numFmtId="0" fontId="0" fillId="0" borderId="0" xfId="3" applyFont="1" applyAlignment="1">
      <alignment horizontal="left" wrapText="1"/>
    </xf>
    <xf numFmtId="0" fontId="6" fillId="0" borderId="0" xfId="3" applyAlignment="1">
      <alignment vertical="top"/>
    </xf>
    <xf numFmtId="0" fontId="6" fillId="0" borderId="0" xfId="3" applyAlignment="1">
      <alignment horizontal="right"/>
    </xf>
    <xf numFmtId="10" fontId="6" fillId="0" borderId="2" xfId="3" applyNumberFormat="1" applyBorder="1" applyAlignment="1" applyProtection="1">
      <alignment horizontal="right"/>
      <protection locked="0"/>
    </xf>
    <xf numFmtId="10" fontId="6" fillId="0" borderId="4" xfId="3" applyNumberFormat="1" applyBorder="1" applyAlignment="1" applyProtection="1">
      <alignment horizontal="right"/>
      <protection locked="0"/>
    </xf>
    <xf numFmtId="0" fontId="6" fillId="0" borderId="5" xfId="3" applyBorder="1" applyAlignment="1">
      <alignment horizontal="left" wrapText="1"/>
    </xf>
    <xf numFmtId="0" fontId="6" fillId="0" borderId="3" xfId="3" applyBorder="1" applyAlignment="1">
      <alignment horizontal="left" wrapText="1"/>
    </xf>
    <xf numFmtId="0" fontId="6" fillId="0" borderId="6" xfId="3" applyBorder="1" applyAlignment="1">
      <alignment horizontal="left" wrapText="1"/>
    </xf>
    <xf numFmtId="0" fontId="6" fillId="0" borderId="7" xfId="3" applyBorder="1" applyAlignment="1">
      <alignment horizontal="left" wrapText="1"/>
    </xf>
    <xf numFmtId="0" fontId="6" fillId="0" borderId="2" xfId="3" applyBorder="1" applyAlignment="1">
      <alignment horizontal="left" wrapText="1"/>
    </xf>
    <xf numFmtId="0" fontId="6" fillId="0" borderId="8" xfId="3" applyBorder="1" applyAlignment="1">
      <alignment horizontal="left" wrapText="1"/>
    </xf>
    <xf numFmtId="0" fontId="6" fillId="0" borderId="23" xfId="3" applyBorder="1" applyAlignment="1" applyProtection="1">
      <alignment horizontal="left"/>
      <protection locked="0"/>
    </xf>
    <xf numFmtId="0" fontId="6" fillId="0" borderId="24" xfId="3" applyBorder="1" applyAlignment="1" applyProtection="1">
      <alignment horizontal="left"/>
      <protection locked="0"/>
    </xf>
    <xf numFmtId="0" fontId="6" fillId="0" borderId="0" xfId="3" applyAlignment="1">
      <alignment horizontal="left" vertical="center" wrapText="1"/>
    </xf>
    <xf numFmtId="0" fontId="1" fillId="0" borderId="25" xfId="3" applyFont="1" applyBorder="1" applyAlignment="1">
      <alignment horizontal="center" vertical="center" wrapText="1"/>
    </xf>
    <xf numFmtId="0" fontId="1" fillId="0" borderId="26" xfId="3" applyFont="1" applyBorder="1" applyAlignment="1">
      <alignment horizontal="center" vertical="center" wrapText="1"/>
    </xf>
    <xf numFmtId="0" fontId="1" fillId="0" borderId="27" xfId="3" applyFont="1" applyBorder="1" applyAlignment="1">
      <alignment horizontal="center" vertical="center" wrapText="1"/>
    </xf>
    <xf numFmtId="166" fontId="6" fillId="0" borderId="13" xfId="3" applyNumberFormat="1" applyBorder="1" applyAlignment="1" applyProtection="1">
      <alignment horizontal="center" vertical="center" shrinkToFit="1"/>
      <protection locked="0"/>
    </xf>
    <xf numFmtId="166" fontId="6" fillId="0" borderId="14" xfId="3" applyNumberFormat="1" applyBorder="1" applyAlignment="1" applyProtection="1">
      <alignment horizontal="center" vertical="center" shrinkToFit="1"/>
      <protection locked="0"/>
    </xf>
    <xf numFmtId="167" fontId="6" fillId="0" borderId="14" xfId="4" applyNumberFormat="1" applyFont="1" applyBorder="1" applyAlignment="1" applyProtection="1">
      <alignment horizontal="center" vertical="center" shrinkToFit="1"/>
      <protection locked="0"/>
    </xf>
    <xf numFmtId="167" fontId="6" fillId="0" borderId="15" xfId="4" applyNumberFormat="1" applyFont="1" applyBorder="1" applyAlignment="1" applyProtection="1">
      <alignment horizontal="center" vertical="center" shrinkToFit="1"/>
      <protection locked="0"/>
    </xf>
    <xf numFmtId="166" fontId="6" fillId="0" borderId="28" xfId="3" applyNumberFormat="1" applyBorder="1" applyAlignment="1" applyProtection="1">
      <alignment horizontal="center" vertical="center" shrinkToFit="1"/>
      <protection locked="0"/>
    </xf>
    <xf numFmtId="166" fontId="6" fillId="0" borderId="29" xfId="3" applyNumberFormat="1" applyBorder="1" applyAlignment="1" applyProtection="1">
      <alignment horizontal="center" vertical="center" shrinkToFit="1"/>
      <protection locked="0"/>
    </xf>
    <xf numFmtId="167" fontId="6" fillId="0" borderId="29" xfId="4" applyNumberFormat="1" applyFont="1" applyBorder="1" applyAlignment="1" applyProtection="1">
      <alignment horizontal="center" vertical="center" shrinkToFit="1"/>
      <protection locked="0"/>
    </xf>
    <xf numFmtId="167" fontId="6" fillId="0" borderId="30" xfId="4" applyNumberFormat="1" applyFont="1" applyBorder="1" applyAlignment="1" applyProtection="1">
      <alignment horizontal="center" vertical="center" shrinkToFit="1"/>
      <protection locked="0"/>
    </xf>
    <xf numFmtId="166" fontId="6" fillId="0" borderId="18" xfId="3" applyNumberFormat="1" applyBorder="1" applyAlignment="1">
      <alignment horizontal="center" vertical="center" shrinkToFit="1"/>
    </xf>
    <xf numFmtId="166" fontId="6" fillId="0" borderId="19" xfId="3" applyNumberFormat="1" applyBorder="1" applyAlignment="1">
      <alignment horizontal="center" vertical="center" shrinkToFit="1"/>
    </xf>
    <xf numFmtId="166" fontId="6" fillId="0" borderId="18" xfId="3" applyNumberFormat="1" applyBorder="1" applyAlignment="1" applyProtection="1">
      <alignment horizontal="center" vertical="center" shrinkToFit="1"/>
      <protection locked="0"/>
    </xf>
    <xf numFmtId="166" fontId="6" fillId="0" borderId="19" xfId="3" applyNumberFormat="1" applyBorder="1" applyAlignment="1" applyProtection="1">
      <alignment horizontal="center" vertical="center" shrinkToFit="1"/>
      <protection locked="0"/>
    </xf>
    <xf numFmtId="167" fontId="6" fillId="0" borderId="19" xfId="4" applyNumberFormat="1" applyFont="1" applyBorder="1" applyAlignment="1" applyProtection="1">
      <alignment horizontal="center" vertical="center" shrinkToFit="1"/>
      <protection locked="0"/>
    </xf>
    <xf numFmtId="167" fontId="6" fillId="0" borderId="20" xfId="4" applyNumberFormat="1" applyFont="1" applyBorder="1" applyAlignment="1" applyProtection="1">
      <alignment horizontal="center" vertical="center" shrinkToFit="1"/>
      <protection locked="0"/>
    </xf>
    <xf numFmtId="166" fontId="6" fillId="0" borderId="31" xfId="3" applyNumberFormat="1" applyBorder="1" applyAlignment="1">
      <alignment horizontal="center" vertical="center" shrinkToFit="1"/>
    </xf>
    <xf numFmtId="166" fontId="6" fillId="0" borderId="32" xfId="3" applyNumberFormat="1" applyBorder="1" applyAlignment="1">
      <alignment horizontal="center" vertical="center" shrinkToFit="1"/>
    </xf>
    <xf numFmtId="49" fontId="6" fillId="0" borderId="33" xfId="3" applyNumberFormat="1" applyBorder="1" applyAlignment="1" applyProtection="1">
      <alignment horizontal="left" vertical="center" wrapText="1"/>
      <protection locked="0"/>
    </xf>
    <xf numFmtId="49" fontId="6" fillId="0" borderId="0" xfId="3" applyNumberFormat="1" applyAlignment="1" applyProtection="1">
      <alignment horizontal="left" vertical="center" wrapText="1"/>
      <protection locked="0"/>
    </xf>
    <xf numFmtId="0" fontId="1" fillId="0" borderId="34" xfId="3" applyFont="1" applyBorder="1" applyAlignment="1">
      <alignment horizontal="center" vertical="center" wrapText="1"/>
    </xf>
    <xf numFmtId="0" fontId="1" fillId="0" borderId="35" xfId="3" applyFont="1" applyBorder="1" applyAlignment="1">
      <alignment horizontal="center" vertical="center" wrapText="1"/>
    </xf>
    <xf numFmtId="166" fontId="6" fillId="0" borderId="13" xfId="3" applyNumberFormat="1" applyBorder="1" applyAlignment="1">
      <alignment horizontal="center" vertical="center" shrinkToFit="1"/>
    </xf>
    <xf numFmtId="166" fontId="6" fillId="0" borderId="14" xfId="3" applyNumberFormat="1" applyBorder="1" applyAlignment="1">
      <alignment horizontal="center" vertical="center" shrinkToFit="1"/>
    </xf>
    <xf numFmtId="0" fontId="0" fillId="0" borderId="2" xfId="3" applyFont="1" applyBorder="1" applyAlignment="1">
      <alignment horizontal="left" vertical="center" wrapText="1"/>
    </xf>
    <xf numFmtId="0" fontId="6" fillId="0" borderId="2" xfId="3" applyBorder="1" applyAlignment="1">
      <alignment horizontal="left" vertical="center" wrapText="1"/>
    </xf>
    <xf numFmtId="0" fontId="6" fillId="0" borderId="0" xfId="3" applyAlignment="1">
      <alignment horizontal="left" vertical="top" wrapText="1"/>
    </xf>
    <xf numFmtId="0" fontId="23" fillId="0" borderId="2" xfId="5" applyBorder="1" applyAlignment="1" applyProtection="1">
      <alignment horizontal="left" vertical="center" wrapText="1"/>
      <protection locked="0"/>
    </xf>
    <xf numFmtId="0" fontId="6" fillId="0" borderId="2" xfId="3" applyBorder="1" applyAlignment="1" applyProtection="1">
      <alignment horizontal="left" vertical="center" wrapText="1"/>
      <protection locked="0"/>
    </xf>
    <xf numFmtId="0" fontId="6" fillId="2" borderId="0" xfId="3" applyFill="1" applyAlignment="1">
      <alignment wrapText="1"/>
    </xf>
    <xf numFmtId="0" fontId="42" fillId="2" borderId="0" xfId="0" applyFont="1" applyFill="1" applyAlignment="1">
      <alignment wrapText="1"/>
    </xf>
    <xf numFmtId="0" fontId="42" fillId="2" borderId="0" xfId="0" applyFont="1" applyFill="1" applyAlignment="1">
      <alignment horizontal="left" wrapText="1"/>
    </xf>
    <xf numFmtId="0" fontId="6" fillId="2" borderId="5" xfId="3" applyFill="1" applyBorder="1" applyAlignment="1" applyProtection="1">
      <alignment horizontal="left" wrapText="1"/>
      <protection locked="0"/>
    </xf>
    <xf numFmtId="0" fontId="6" fillId="2" borderId="3" xfId="3" applyFill="1" applyBorder="1" applyAlignment="1" applyProtection="1">
      <alignment horizontal="left" wrapText="1"/>
      <protection locked="0"/>
    </xf>
    <xf numFmtId="0" fontId="6" fillId="2" borderId="6" xfId="3" applyFill="1" applyBorder="1" applyAlignment="1" applyProtection="1">
      <alignment horizontal="left" wrapText="1"/>
      <protection locked="0"/>
    </xf>
    <xf numFmtId="0" fontId="6" fillId="2" borderId="7" xfId="3" applyFill="1" applyBorder="1" applyAlignment="1" applyProtection="1">
      <alignment horizontal="left" wrapText="1"/>
      <protection locked="0"/>
    </xf>
    <xf numFmtId="0" fontId="6" fillId="2" borderId="2" xfId="3" applyFill="1" applyBorder="1" applyAlignment="1" applyProtection="1">
      <alignment horizontal="left" wrapText="1"/>
      <protection locked="0"/>
    </xf>
    <xf numFmtId="0" fontId="6" fillId="2" borderId="8" xfId="3" applyFill="1" applyBorder="1" applyAlignment="1" applyProtection="1">
      <alignment horizontal="left" wrapText="1"/>
      <protection locked="0"/>
    </xf>
    <xf numFmtId="0" fontId="6" fillId="2" borderId="0" xfId="3" applyFill="1" applyAlignment="1">
      <alignment horizontal="left"/>
    </xf>
    <xf numFmtId="0" fontId="42" fillId="2" borderId="0" xfId="0" applyFont="1" applyFill="1" applyAlignment="1">
      <alignment horizontal="left"/>
    </xf>
    <xf numFmtId="0" fontId="42" fillId="2" borderId="0" xfId="0" applyFont="1" applyFill="1"/>
    <xf numFmtId="0" fontId="6" fillId="2" borderId="0" xfId="3" applyFill="1" applyAlignment="1">
      <alignment vertical="top" wrapText="1"/>
    </xf>
    <xf numFmtId="166" fontId="0" fillId="7" borderId="84" xfId="2" applyNumberFormat="1" applyFont="1" applyFill="1" applyBorder="1" applyAlignment="1" applyProtection="1">
      <alignment horizontal="right"/>
      <protection hidden="1"/>
    </xf>
    <xf numFmtId="166" fontId="0" fillId="7" borderId="118" xfId="2" applyNumberFormat="1" applyFont="1" applyFill="1" applyBorder="1" applyAlignment="1" applyProtection="1">
      <alignment horizontal="right"/>
      <protection hidden="1"/>
    </xf>
    <xf numFmtId="166" fontId="0" fillId="7" borderId="82" xfId="2" applyNumberFormat="1" applyFont="1" applyFill="1" applyBorder="1" applyAlignment="1" applyProtection="1">
      <alignment horizontal="right"/>
      <protection hidden="1"/>
    </xf>
    <xf numFmtId="166" fontId="0" fillId="7" borderId="116" xfId="2" applyNumberFormat="1" applyFont="1" applyFill="1" applyBorder="1" applyAlignment="1" applyProtection="1">
      <alignment horizontal="right"/>
      <protection hidden="1"/>
    </xf>
    <xf numFmtId="166" fontId="0" fillId="7" borderId="115" xfId="2" applyNumberFormat="1" applyFont="1" applyFill="1" applyBorder="1" applyAlignment="1" applyProtection="1">
      <alignment horizontal="right"/>
      <protection hidden="1"/>
    </xf>
    <xf numFmtId="166" fontId="0" fillId="7" borderId="119" xfId="2" applyNumberFormat="1" applyFont="1" applyFill="1" applyBorder="1" applyAlignment="1" applyProtection="1">
      <alignment horizontal="right"/>
      <protection hidden="1"/>
    </xf>
    <xf numFmtId="0" fontId="35" fillId="0" borderId="120" xfId="0" applyFont="1" applyBorder="1" applyAlignment="1">
      <alignment wrapText="1"/>
    </xf>
    <xf numFmtId="0" fontId="35" fillId="0" borderId="121" xfId="0" applyFont="1" applyBorder="1" applyAlignment="1">
      <alignment wrapText="1"/>
    </xf>
    <xf numFmtId="0" fontId="35" fillId="0" borderId="122" xfId="0" applyFont="1" applyBorder="1" applyAlignment="1">
      <alignment wrapText="1"/>
    </xf>
    <xf numFmtId="0" fontId="6" fillId="0" borderId="82" xfId="0" applyFont="1" applyBorder="1"/>
    <xf numFmtId="0" fontId="6" fillId="0" borderId="83" xfId="0" applyFont="1" applyBorder="1"/>
    <xf numFmtId="0" fontId="0" fillId="0" borderId="83" xfId="0" applyBorder="1"/>
    <xf numFmtId="0" fontId="0" fillId="0" borderId="84" xfId="0" applyBorder="1"/>
    <xf numFmtId="0" fontId="0" fillId="0" borderId="85" xfId="0" applyBorder="1"/>
    <xf numFmtId="0" fontId="0" fillId="0" borderId="81" xfId="0" applyBorder="1"/>
    <xf numFmtId="0" fontId="0" fillId="0" borderId="86" xfId="0" applyBorder="1"/>
    <xf numFmtId="0" fontId="30" fillId="0" borderId="45" xfId="0" applyFont="1" applyBorder="1" applyAlignment="1">
      <alignment horizontal="left"/>
    </xf>
    <xf numFmtId="0" fontId="30" fillId="0" borderId="102" xfId="0" applyFont="1" applyBorder="1" applyAlignment="1">
      <alignment horizontal="left"/>
    </xf>
    <xf numFmtId="0" fontId="1" fillId="0" borderId="0" xfId="0" applyFont="1" applyAlignment="1" applyProtection="1">
      <alignment horizontal="center"/>
      <protection hidden="1"/>
    </xf>
    <xf numFmtId="43" fontId="1" fillId="0" borderId="81" xfId="0" applyNumberFormat="1" applyFont="1" applyBorder="1" applyAlignment="1" applyProtection="1">
      <alignment horizontal="left"/>
      <protection hidden="1"/>
    </xf>
    <xf numFmtId="0" fontId="1" fillId="0" borderId="81" xfId="0" applyFont="1" applyBorder="1" applyAlignment="1" applyProtection="1">
      <alignment horizontal="left"/>
      <protection hidden="1"/>
    </xf>
    <xf numFmtId="0" fontId="6" fillId="0" borderId="81" xfId="0" applyFont="1" applyBorder="1" applyAlignment="1" applyProtection="1">
      <alignment horizontal="left"/>
      <protection hidden="1"/>
    </xf>
    <xf numFmtId="0" fontId="19" fillId="5" borderId="82" xfId="0" applyFont="1" applyFill="1" applyBorder="1" applyAlignment="1">
      <alignment horizontal="center" vertical="center"/>
    </xf>
    <xf numFmtId="0" fontId="19" fillId="5" borderId="83" xfId="0" applyFont="1" applyFill="1" applyBorder="1" applyAlignment="1">
      <alignment horizontal="center" vertical="center"/>
    </xf>
    <xf numFmtId="0" fontId="20" fillId="5" borderId="83" xfId="0" applyFont="1" applyFill="1" applyBorder="1" applyAlignment="1">
      <alignment horizontal="center" vertical="center"/>
    </xf>
    <xf numFmtId="0" fontId="20" fillId="5" borderId="84" xfId="0" applyFont="1" applyFill="1" applyBorder="1" applyAlignment="1">
      <alignment horizontal="center" vertical="center"/>
    </xf>
    <xf numFmtId="0" fontId="20" fillId="5" borderId="85" xfId="0" applyFont="1" applyFill="1" applyBorder="1" applyAlignment="1">
      <alignment horizontal="center" vertical="center"/>
    </xf>
    <xf numFmtId="0" fontId="20" fillId="5" borderId="81" xfId="0" applyFont="1" applyFill="1" applyBorder="1" applyAlignment="1">
      <alignment horizontal="center" vertical="center"/>
    </xf>
    <xf numFmtId="0" fontId="20" fillId="5" borderId="86" xfId="0" applyFont="1" applyFill="1" applyBorder="1" applyAlignment="1">
      <alignment horizontal="center" vertical="center"/>
    </xf>
    <xf numFmtId="49" fontId="1" fillId="3" borderId="87" xfId="0" applyNumberFormat="1" applyFont="1" applyFill="1" applyBorder="1" applyAlignment="1">
      <alignment horizontal="center" vertical="center" wrapText="1"/>
    </xf>
    <xf numFmtId="0" fontId="15" fillId="3" borderId="0" xfId="0" applyFont="1" applyFill="1" applyAlignment="1">
      <alignment horizontal="center" vertical="center"/>
    </xf>
    <xf numFmtId="0" fontId="15" fillId="3" borderId="88" xfId="0" applyFont="1" applyFill="1" applyBorder="1" applyAlignment="1">
      <alignment horizontal="center" vertical="center"/>
    </xf>
    <xf numFmtId="0" fontId="15" fillId="3" borderId="87" xfId="0" applyFont="1" applyFill="1" applyBorder="1" applyAlignment="1">
      <alignment horizontal="center" vertical="center"/>
    </xf>
    <xf numFmtId="0" fontId="15" fillId="3" borderId="90" xfId="0" applyFont="1" applyFill="1" applyBorder="1" applyAlignment="1">
      <alignment horizontal="center" vertical="center"/>
    </xf>
    <xf numFmtId="0" fontId="15" fillId="3" borderId="91" xfId="0" applyFont="1" applyFill="1" applyBorder="1" applyAlignment="1">
      <alignment horizontal="center" vertical="center"/>
    </xf>
    <xf numFmtId="49" fontId="1" fillId="3" borderId="89" xfId="0" applyNumberFormat="1" applyFont="1" applyFill="1" applyBorder="1" applyAlignment="1">
      <alignment horizontal="center" vertical="center" wrapText="1"/>
    </xf>
    <xf numFmtId="0" fontId="0" fillId="3" borderId="89" xfId="0" applyFill="1" applyBorder="1" applyAlignment="1">
      <alignment horizontal="center" vertical="center"/>
    </xf>
    <xf numFmtId="0" fontId="0" fillId="3" borderId="96" xfId="0" applyFill="1" applyBorder="1" applyAlignment="1">
      <alignment horizontal="center" vertical="center"/>
    </xf>
    <xf numFmtId="0" fontId="25" fillId="3" borderId="87" xfId="0" applyFont="1" applyFill="1" applyBorder="1" applyAlignment="1">
      <alignment horizontal="center" vertical="center"/>
    </xf>
    <xf numFmtId="0" fontId="25" fillId="3" borderId="0" xfId="0" applyFont="1" applyFill="1" applyAlignment="1">
      <alignment horizontal="center" vertical="center"/>
    </xf>
    <xf numFmtId="0" fontId="1" fillId="3" borderId="0" xfId="0" applyFont="1" applyFill="1" applyAlignment="1">
      <alignment horizontal="center" vertical="center"/>
    </xf>
    <xf numFmtId="0" fontId="1" fillId="3" borderId="88" xfId="0" applyFont="1" applyFill="1" applyBorder="1" applyAlignment="1">
      <alignment horizontal="center" vertical="center"/>
    </xf>
    <xf numFmtId="0" fontId="0" fillId="3" borderId="87" xfId="0" applyFill="1" applyBorder="1" applyAlignment="1">
      <alignment horizontal="center" vertical="center"/>
    </xf>
    <xf numFmtId="0" fontId="0" fillId="3" borderId="0" xfId="0" applyFill="1" applyAlignment="1">
      <alignment horizontal="center" vertical="center"/>
    </xf>
    <xf numFmtId="0" fontId="0" fillId="3" borderId="88" xfId="0" applyFill="1" applyBorder="1" applyAlignment="1">
      <alignment horizontal="center" vertical="center"/>
    </xf>
    <xf numFmtId="0" fontId="0" fillId="3" borderId="90" xfId="0" applyFill="1" applyBorder="1" applyAlignment="1">
      <alignment horizontal="center" vertical="center"/>
    </xf>
    <xf numFmtId="0" fontId="0" fillId="3" borderId="91" xfId="0" applyFill="1" applyBorder="1" applyAlignment="1">
      <alignment horizontal="center" vertical="center"/>
    </xf>
    <xf numFmtId="43" fontId="10" fillId="0" borderId="0" xfId="0" applyNumberFormat="1" applyFont="1" applyAlignment="1" applyProtection="1">
      <alignment horizontal="left" vertical="top"/>
      <protection hidden="1"/>
    </xf>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4" borderId="125" xfId="0" applyFill="1" applyBorder="1" applyAlignment="1">
      <alignment horizontal="center" wrapText="1"/>
    </xf>
    <xf numFmtId="0" fontId="0" fillId="4" borderId="126" xfId="0" applyFill="1" applyBorder="1" applyAlignment="1">
      <alignment horizontal="center" wrapText="1"/>
    </xf>
    <xf numFmtId="0" fontId="0" fillId="4" borderId="127" xfId="0" applyFill="1" applyBorder="1" applyAlignment="1">
      <alignment horizontal="center" wrapText="1"/>
    </xf>
    <xf numFmtId="0" fontId="25" fillId="3" borderId="90" xfId="0" applyFont="1" applyFill="1" applyBorder="1" applyAlignment="1">
      <alignment horizontal="center"/>
    </xf>
    <xf numFmtId="0" fontId="25" fillId="3" borderId="2" xfId="0" applyFont="1" applyFill="1" applyBorder="1" applyAlignment="1">
      <alignment horizontal="center"/>
    </xf>
    <xf numFmtId="0" fontId="25" fillId="3" borderId="91" xfId="0" applyFont="1" applyFill="1" applyBorder="1" applyAlignment="1">
      <alignment horizontal="center"/>
    </xf>
    <xf numFmtId="41" fontId="0" fillId="4" borderId="128" xfId="0" applyNumberFormat="1" applyFill="1" applyBorder="1" applyAlignment="1">
      <alignment horizontal="center"/>
    </xf>
    <xf numFmtId="41" fontId="0" fillId="4" borderId="129" xfId="0" applyNumberFormat="1" applyFill="1" applyBorder="1" applyAlignment="1">
      <alignment horizontal="center"/>
    </xf>
    <xf numFmtId="41" fontId="0" fillId="4" borderId="130" xfId="0" applyNumberFormat="1" applyFill="1" applyBorder="1" applyAlignment="1">
      <alignment horizontal="center"/>
    </xf>
    <xf numFmtId="0" fontId="19" fillId="5" borderId="84" xfId="0" applyFont="1" applyFill="1" applyBorder="1" applyAlignment="1">
      <alignment horizontal="center" vertical="center"/>
    </xf>
    <xf numFmtId="0" fontId="19" fillId="5" borderId="85" xfId="0" applyFont="1" applyFill="1" applyBorder="1" applyAlignment="1">
      <alignment horizontal="center" vertical="center"/>
    </xf>
    <xf numFmtId="0" fontId="19" fillId="5" borderId="81" xfId="0" applyFont="1" applyFill="1" applyBorder="1" applyAlignment="1">
      <alignment horizontal="center" vertical="center"/>
    </xf>
    <xf numFmtId="0" fontId="19" fillId="5" borderId="86" xfId="0" applyFont="1" applyFill="1" applyBorder="1" applyAlignment="1">
      <alignment horizontal="center" vertical="center"/>
    </xf>
    <xf numFmtId="0" fontId="25" fillId="3" borderId="82" xfId="0" applyFont="1" applyFill="1" applyBorder="1" applyAlignment="1">
      <alignment horizontal="center" vertical="center"/>
    </xf>
    <xf numFmtId="0" fontId="25" fillId="3" borderId="83" xfId="0" applyFont="1" applyFill="1" applyBorder="1" applyAlignment="1">
      <alignment horizontal="center" vertical="center"/>
    </xf>
    <xf numFmtId="0" fontId="25" fillId="3" borderId="84" xfId="0" applyFont="1" applyFill="1" applyBorder="1" applyAlignment="1">
      <alignment horizontal="center" vertical="center"/>
    </xf>
    <xf numFmtId="0" fontId="25" fillId="3" borderId="88" xfId="0" applyFont="1" applyFill="1" applyBorder="1" applyAlignment="1">
      <alignment horizontal="center" vertical="center"/>
    </xf>
    <xf numFmtId="0" fontId="25" fillId="3" borderId="85" xfId="0" applyFont="1" applyFill="1" applyBorder="1" applyAlignment="1">
      <alignment horizontal="center" vertical="center"/>
    </xf>
    <xf numFmtId="0" fontId="25" fillId="3" borderId="81" xfId="0" applyFont="1" applyFill="1" applyBorder="1" applyAlignment="1">
      <alignment horizontal="center" vertical="center"/>
    </xf>
    <xf numFmtId="0" fontId="25" fillId="3" borderId="86" xfId="0" applyFont="1" applyFill="1" applyBorder="1" applyAlignment="1">
      <alignment horizontal="center" vertical="center"/>
    </xf>
    <xf numFmtId="0" fontId="25" fillId="3" borderId="82" xfId="0" applyFont="1" applyFill="1" applyBorder="1" applyAlignment="1">
      <alignment horizontal="center" vertical="center" wrapText="1"/>
    </xf>
    <xf numFmtId="0" fontId="25" fillId="3" borderId="84" xfId="0" applyFont="1" applyFill="1" applyBorder="1" applyAlignment="1">
      <alignment horizontal="center" vertical="center" wrapText="1"/>
    </xf>
    <xf numFmtId="0" fontId="25" fillId="3" borderId="87" xfId="0" applyFont="1" applyFill="1" applyBorder="1" applyAlignment="1">
      <alignment horizontal="center" vertical="center" wrapText="1"/>
    </xf>
    <xf numFmtId="0" fontId="25" fillId="3" borderId="88" xfId="0" applyFont="1" applyFill="1" applyBorder="1" applyAlignment="1">
      <alignment horizontal="center" vertical="center" wrapText="1"/>
    </xf>
    <xf numFmtId="0" fontId="25" fillId="3" borderId="85" xfId="0" applyFont="1" applyFill="1" applyBorder="1" applyAlignment="1">
      <alignment horizontal="center" vertical="center" wrapText="1"/>
    </xf>
    <xf numFmtId="0" fontId="25" fillId="3" borderId="86" xfId="0" applyFont="1" applyFill="1" applyBorder="1" applyAlignment="1">
      <alignment horizontal="center" vertical="center" wrapText="1"/>
    </xf>
    <xf numFmtId="41" fontId="0" fillId="0" borderId="103" xfId="0" applyNumberFormat="1" applyBorder="1" applyAlignment="1" applyProtection="1">
      <alignment horizontal="right"/>
      <protection locked="0"/>
    </xf>
    <xf numFmtId="41" fontId="0" fillId="0" borderId="105" xfId="0" applyNumberFormat="1" applyBorder="1" applyAlignment="1" applyProtection="1">
      <alignment horizontal="right"/>
      <protection locked="0"/>
    </xf>
    <xf numFmtId="41" fontId="0" fillId="4" borderId="133" xfId="0" applyNumberFormat="1" applyFill="1" applyBorder="1" applyAlignment="1">
      <alignment horizontal="center"/>
    </xf>
    <xf numFmtId="41" fontId="0" fillId="4" borderId="135" xfId="0" applyNumberFormat="1" applyFill="1" applyBorder="1" applyAlignment="1">
      <alignment horizontal="center"/>
    </xf>
    <xf numFmtId="41" fontId="0" fillId="4" borderId="134" xfId="0" applyNumberFormat="1" applyFill="1" applyBorder="1" applyAlignment="1">
      <alignment horizontal="center"/>
    </xf>
    <xf numFmtId="41" fontId="0" fillId="0" borderId="103" xfId="0" applyNumberFormat="1" applyBorder="1" applyAlignment="1" applyProtection="1">
      <alignment horizontal="center"/>
      <protection locked="0"/>
    </xf>
    <xf numFmtId="41" fontId="0" fillId="0" borderId="105" xfId="0" applyNumberFormat="1" applyBorder="1" applyAlignment="1" applyProtection="1">
      <alignment horizontal="center"/>
      <protection locked="0"/>
    </xf>
    <xf numFmtId="0" fontId="25" fillId="3" borderId="144" xfId="0" applyFont="1" applyFill="1" applyBorder="1" applyAlignment="1">
      <alignment horizontal="center"/>
    </xf>
    <xf numFmtId="0" fontId="25" fillId="3" borderId="4" xfId="0" applyFont="1" applyFill="1" applyBorder="1" applyAlignment="1">
      <alignment horizontal="center"/>
    </xf>
    <xf numFmtId="0" fontId="25" fillId="3" borderId="132" xfId="0" applyFont="1" applyFill="1" applyBorder="1" applyAlignment="1">
      <alignment horizontal="center"/>
    </xf>
    <xf numFmtId="41" fontId="0" fillId="0" borderId="149" xfId="0" applyNumberFormat="1" applyBorder="1" applyAlignment="1" applyProtection="1">
      <alignment horizontal="right"/>
      <protection locked="0"/>
    </xf>
    <xf numFmtId="41" fontId="0" fillId="0" borderId="150" xfId="0" applyNumberFormat="1" applyBorder="1" applyAlignment="1" applyProtection="1">
      <alignment horizontal="right"/>
      <protection locked="0"/>
    </xf>
    <xf numFmtId="0" fontId="0" fillId="0" borderId="82" xfId="0" applyBorder="1" applyAlignment="1">
      <alignment horizontal="left"/>
    </xf>
    <xf numFmtId="0" fontId="0" fillId="0" borderId="83" xfId="0" applyBorder="1" applyAlignment="1">
      <alignment horizontal="left"/>
    </xf>
    <xf numFmtId="0" fontId="0" fillId="0" borderId="84" xfId="0" applyBorder="1" applyAlignment="1">
      <alignment horizontal="left"/>
    </xf>
    <xf numFmtId="0" fontId="0" fillId="0" borderId="85" xfId="0" applyBorder="1" applyAlignment="1">
      <alignment horizontal="left"/>
    </xf>
    <xf numFmtId="0" fontId="0" fillId="0" borderId="81" xfId="0" applyBorder="1" applyAlignment="1">
      <alignment horizontal="left"/>
    </xf>
    <xf numFmtId="0" fontId="0" fillId="0" borderId="86" xfId="0" applyBorder="1" applyAlignment="1">
      <alignment horizontal="left"/>
    </xf>
    <xf numFmtId="166" fontId="0" fillId="7" borderId="82" xfId="2" applyNumberFormat="1" applyFont="1" applyFill="1" applyBorder="1" applyAlignment="1" applyProtection="1">
      <alignment horizontal="center"/>
      <protection hidden="1"/>
    </xf>
    <xf numFmtId="166" fontId="0" fillId="7" borderId="116" xfId="2" applyNumberFormat="1" applyFont="1" applyFill="1" applyBorder="1" applyAlignment="1" applyProtection="1">
      <alignment horizontal="center"/>
      <protection hidden="1"/>
    </xf>
    <xf numFmtId="0" fontId="29" fillId="0" borderId="151" xfId="0" applyFont="1" applyBorder="1" applyAlignment="1">
      <alignment horizontal="center" vertical="top"/>
    </xf>
    <xf numFmtId="0" fontId="1" fillId="3" borderId="82" xfId="0" applyFont="1" applyFill="1" applyBorder="1" applyAlignment="1">
      <alignment horizontal="center" vertical="center" wrapText="1"/>
    </xf>
    <xf numFmtId="41" fontId="0" fillId="0" borderId="154" xfId="0" applyNumberFormat="1" applyBorder="1" applyAlignment="1" applyProtection="1">
      <alignment horizontal="right"/>
      <protection locked="0"/>
    </xf>
    <xf numFmtId="41" fontId="0" fillId="0" borderId="157" xfId="0" applyNumberFormat="1" applyBorder="1" applyAlignment="1" applyProtection="1">
      <alignment horizontal="right"/>
      <protection locked="0"/>
    </xf>
    <xf numFmtId="41" fontId="0" fillId="0" borderId="155" xfId="0" applyNumberFormat="1" applyBorder="1" applyAlignment="1" applyProtection="1">
      <alignment horizontal="right"/>
      <protection locked="0"/>
    </xf>
    <xf numFmtId="41" fontId="0" fillId="0" borderId="156" xfId="0" applyNumberFormat="1" applyBorder="1" applyAlignment="1" applyProtection="1">
      <alignment horizontal="right"/>
      <protection locked="0"/>
    </xf>
    <xf numFmtId="41" fontId="0" fillId="0" borderId="154" xfId="0" applyNumberFormat="1" applyBorder="1" applyAlignment="1" applyProtection="1">
      <alignment horizontal="center"/>
      <protection locked="0"/>
    </xf>
    <xf numFmtId="41" fontId="0" fillId="0" borderId="157" xfId="0" applyNumberFormat="1" applyBorder="1" applyAlignment="1" applyProtection="1">
      <alignment horizontal="center"/>
      <protection locked="0"/>
    </xf>
    <xf numFmtId="41" fontId="0" fillId="0" borderId="160" xfId="0" applyNumberFormat="1" applyBorder="1" applyAlignment="1" applyProtection="1">
      <alignment horizontal="right"/>
      <protection locked="0"/>
    </xf>
    <xf numFmtId="41" fontId="0" fillId="0" borderId="161" xfId="0" applyNumberFormat="1" applyBorder="1" applyAlignment="1" applyProtection="1">
      <alignment horizontal="right"/>
      <protection locked="0"/>
    </xf>
    <xf numFmtId="0" fontId="27" fillId="0" borderId="0" xfId="0" applyFont="1" applyAlignment="1">
      <alignment horizontal="left"/>
    </xf>
    <xf numFmtId="0" fontId="31" fillId="0" borderId="0" xfId="0" applyFont="1" applyAlignment="1">
      <alignment horizontal="left"/>
    </xf>
    <xf numFmtId="0" fontId="0" fillId="0" borderId="0" xfId="0" applyProtection="1">
      <protection hidden="1"/>
    </xf>
    <xf numFmtId="0" fontId="13" fillId="3" borderId="82" xfId="0" applyFont="1" applyFill="1" applyBorder="1" applyAlignment="1" applyProtection="1">
      <alignment horizontal="center" vertical="center"/>
      <protection locked="0"/>
    </xf>
    <xf numFmtId="0" fontId="12" fillId="3" borderId="83" xfId="0" applyFont="1" applyFill="1" applyBorder="1" applyAlignment="1" applyProtection="1">
      <alignment horizontal="center" vertical="center"/>
      <protection locked="0"/>
    </xf>
    <xf numFmtId="0" fontId="12" fillId="3" borderId="84" xfId="0" applyFont="1" applyFill="1" applyBorder="1" applyAlignment="1" applyProtection="1">
      <alignment horizontal="center" vertical="center"/>
      <protection locked="0"/>
    </xf>
    <xf numFmtId="0" fontId="12" fillId="3" borderId="85" xfId="0" applyFont="1" applyFill="1" applyBorder="1" applyAlignment="1" applyProtection="1">
      <alignment horizontal="center" vertical="center"/>
      <protection locked="0"/>
    </xf>
    <xf numFmtId="0" fontId="12" fillId="3" borderId="81" xfId="0" applyFont="1" applyFill="1" applyBorder="1" applyAlignment="1" applyProtection="1">
      <alignment horizontal="center" vertical="center"/>
      <protection locked="0"/>
    </xf>
    <xf numFmtId="0" fontId="12" fillId="3" borderId="86" xfId="0" applyFont="1" applyFill="1" applyBorder="1" applyAlignment="1" applyProtection="1">
      <alignment horizontal="center" vertical="center"/>
      <protection locked="0"/>
    </xf>
    <xf numFmtId="0" fontId="25" fillId="6" borderId="115" xfId="0" applyFont="1" applyFill="1" applyBorder="1" applyAlignment="1" applyProtection="1">
      <alignment horizontal="center" vertical="center" wrapText="1"/>
      <protection locked="0"/>
    </xf>
    <xf numFmtId="0" fontId="0" fillId="6" borderId="96" xfId="0" applyFill="1" applyBorder="1" applyAlignment="1" applyProtection="1">
      <alignment horizontal="center" vertical="center"/>
      <protection locked="0"/>
    </xf>
    <xf numFmtId="0" fontId="25" fillId="6" borderId="115" xfId="0" applyFont="1" applyFill="1" applyBorder="1" applyAlignment="1" applyProtection="1">
      <alignment horizontal="center" wrapText="1"/>
      <protection locked="0"/>
    </xf>
    <xf numFmtId="0" fontId="0" fillId="6" borderId="96" xfId="0" applyFill="1" applyBorder="1" applyAlignment="1" applyProtection="1">
      <alignment horizontal="center"/>
      <protection locked="0"/>
    </xf>
    <xf numFmtId="0" fontId="25" fillId="6" borderId="115" xfId="0" applyFont="1" applyFill="1" applyBorder="1" applyAlignment="1" applyProtection="1">
      <alignment horizontal="center" vertical="center"/>
      <protection locked="0"/>
    </xf>
    <xf numFmtId="49" fontId="1" fillId="6" borderId="115" xfId="0" applyNumberFormat="1" applyFont="1" applyFill="1" applyBorder="1" applyAlignment="1">
      <alignment horizontal="center" vertical="center" wrapText="1"/>
    </xf>
    <xf numFmtId="0" fontId="1" fillId="6" borderId="89" xfId="0" applyFont="1" applyFill="1" applyBorder="1" applyAlignment="1">
      <alignment horizontal="center" vertical="center"/>
    </xf>
    <xf numFmtId="0" fontId="1" fillId="6" borderId="96" xfId="0" applyFont="1" applyFill="1" applyBorder="1" applyAlignment="1">
      <alignment horizontal="center" vertical="center"/>
    </xf>
    <xf numFmtId="0" fontId="18" fillId="0" borderId="0" xfId="0" applyFont="1" applyAlignment="1" applyProtection="1">
      <alignment horizontal="left" vertical="top"/>
      <protection hidden="1"/>
    </xf>
    <xf numFmtId="43" fontId="19" fillId="5" borderId="82" xfId="0" applyNumberFormat="1" applyFont="1" applyFill="1" applyBorder="1" applyAlignment="1">
      <alignment horizontal="center" vertical="center"/>
    </xf>
    <xf numFmtId="43" fontId="19" fillId="5" borderId="83" xfId="0" applyNumberFormat="1" applyFont="1" applyFill="1" applyBorder="1" applyAlignment="1">
      <alignment horizontal="center" vertical="center"/>
    </xf>
    <xf numFmtId="43" fontId="1" fillId="3" borderId="82" xfId="0" applyNumberFormat="1" applyFont="1" applyFill="1" applyBorder="1" applyAlignment="1">
      <alignment horizontal="center" vertical="center"/>
    </xf>
    <xf numFmtId="43" fontId="1" fillId="3" borderId="83" xfId="0" applyNumberFormat="1" applyFont="1" applyFill="1" applyBorder="1" applyAlignment="1">
      <alignment horizontal="center" vertical="center"/>
    </xf>
    <xf numFmtId="43" fontId="1" fillId="3" borderId="84" xfId="0" applyNumberFormat="1" applyFont="1" applyFill="1" applyBorder="1" applyAlignment="1">
      <alignment horizontal="center" vertical="center"/>
    </xf>
    <xf numFmtId="43" fontId="1" fillId="3" borderId="85" xfId="0" applyNumberFormat="1" applyFont="1" applyFill="1" applyBorder="1" applyAlignment="1">
      <alignment horizontal="center" vertical="center"/>
    </xf>
    <xf numFmtId="43" fontId="1" fillId="3" borderId="81" xfId="0" applyNumberFormat="1" applyFont="1" applyFill="1" applyBorder="1" applyAlignment="1">
      <alignment horizontal="center" vertical="center"/>
    </xf>
    <xf numFmtId="43" fontId="1" fillId="3" borderId="86" xfId="0" applyNumberFormat="1" applyFont="1" applyFill="1" applyBorder="1" applyAlignment="1">
      <alignment horizontal="center" vertical="center"/>
    </xf>
    <xf numFmtId="0" fontId="0" fillId="0" borderId="120" xfId="0" applyBorder="1"/>
    <xf numFmtId="0" fontId="0" fillId="0" borderId="121" xfId="0" applyBorder="1"/>
    <xf numFmtId="0" fontId="0" fillId="0" borderId="122" xfId="0" applyBorder="1"/>
    <xf numFmtId="0" fontId="0" fillId="0" borderId="45" xfId="0" applyBorder="1" applyAlignment="1" applyProtection="1">
      <alignment horizontal="left"/>
      <protection hidden="1"/>
    </xf>
    <xf numFmtId="0" fontId="0" fillId="0" borderId="102" xfId="0" applyBorder="1" applyAlignment="1" applyProtection="1">
      <alignment horizontal="left"/>
      <protection hidden="1"/>
    </xf>
    <xf numFmtId="49" fontId="1" fillId="10" borderId="115" xfId="0" applyNumberFormat="1" applyFont="1" applyFill="1" applyBorder="1" applyAlignment="1">
      <alignment horizontal="center" vertical="center" wrapText="1"/>
    </xf>
    <xf numFmtId="49" fontId="1" fillId="10" borderId="89" xfId="0" applyNumberFormat="1" applyFont="1" applyFill="1" applyBorder="1" applyAlignment="1">
      <alignment horizontal="center" vertical="center" wrapText="1"/>
    </xf>
    <xf numFmtId="0" fontId="1" fillId="10" borderId="89" xfId="0" applyFont="1" applyFill="1" applyBorder="1" applyAlignment="1">
      <alignment horizontal="center" vertical="center"/>
    </xf>
    <xf numFmtId="0" fontId="25" fillId="6" borderId="82" xfId="0" applyFont="1" applyFill="1" applyBorder="1" applyAlignment="1">
      <alignment horizontal="center" vertical="center"/>
    </xf>
    <xf numFmtId="0" fontId="25" fillId="6" borderId="83" xfId="0" applyFont="1" applyFill="1" applyBorder="1" applyAlignment="1">
      <alignment horizontal="center" vertical="center"/>
    </xf>
    <xf numFmtId="0" fontId="25" fillId="6" borderId="84" xfId="0" applyFont="1" applyFill="1" applyBorder="1" applyAlignment="1">
      <alignment horizontal="center" vertical="center"/>
    </xf>
    <xf numFmtId="0" fontId="25" fillId="6" borderId="87" xfId="0" applyFont="1" applyFill="1" applyBorder="1" applyAlignment="1">
      <alignment horizontal="center" vertical="center"/>
    </xf>
    <xf numFmtId="0" fontId="25" fillId="6" borderId="0" xfId="0" applyFont="1" applyFill="1" applyAlignment="1">
      <alignment horizontal="center" vertical="center"/>
    </xf>
    <xf numFmtId="0" fontId="25" fillId="6" borderId="88" xfId="0" applyFont="1" applyFill="1" applyBorder="1" applyAlignment="1">
      <alignment horizontal="center" vertical="center"/>
    </xf>
    <xf numFmtId="0" fontId="25" fillId="6" borderId="85" xfId="0" applyFont="1" applyFill="1" applyBorder="1" applyAlignment="1">
      <alignment horizontal="center" vertical="center"/>
    </xf>
    <xf numFmtId="0" fontId="25" fillId="6" borderId="81" xfId="0" applyFont="1" applyFill="1" applyBorder="1" applyAlignment="1">
      <alignment horizontal="center" vertical="center"/>
    </xf>
    <xf numFmtId="0" fontId="25" fillId="6" borderId="86" xfId="0" applyFont="1" applyFill="1" applyBorder="1" applyAlignment="1">
      <alignment horizontal="center" vertical="center"/>
    </xf>
    <xf numFmtId="49" fontId="1" fillId="2" borderId="115" xfId="0" applyNumberFormat="1" applyFont="1" applyFill="1" applyBorder="1" applyAlignment="1">
      <alignment horizontal="center" vertical="center" wrapText="1"/>
    </xf>
    <xf numFmtId="0" fontId="1" fillId="2" borderId="89" xfId="0" applyFont="1" applyFill="1" applyBorder="1" applyAlignment="1">
      <alignment horizontal="center" vertical="center"/>
    </xf>
    <xf numFmtId="0" fontId="1" fillId="2" borderId="96" xfId="0" applyFont="1" applyFill="1" applyBorder="1" applyAlignment="1">
      <alignment horizontal="center" vertical="center"/>
    </xf>
    <xf numFmtId="49" fontId="1" fillId="9" borderId="115" xfId="0" applyNumberFormat="1" applyFont="1" applyFill="1" applyBorder="1" applyAlignment="1">
      <alignment horizontal="center" vertical="center" wrapText="1"/>
    </xf>
    <xf numFmtId="49" fontId="1" fillId="9" borderId="89" xfId="0" applyNumberFormat="1" applyFont="1" applyFill="1" applyBorder="1" applyAlignment="1">
      <alignment horizontal="center" vertical="center" wrapText="1"/>
    </xf>
    <xf numFmtId="0" fontId="1" fillId="9" borderId="89" xfId="0" applyFont="1" applyFill="1" applyBorder="1" applyAlignment="1">
      <alignment horizontal="center" vertical="center"/>
    </xf>
    <xf numFmtId="0" fontId="0" fillId="0" borderId="82" xfId="0" applyBorder="1"/>
    <xf numFmtId="166" fontId="0" fillId="7" borderId="115" xfId="2" applyNumberFormat="1" applyFont="1" applyFill="1" applyBorder="1" applyAlignment="1" applyProtection="1">
      <alignment horizontal="center"/>
      <protection hidden="1"/>
    </xf>
    <xf numFmtId="166" fontId="0" fillId="7" borderId="119" xfId="2" applyNumberFormat="1" applyFont="1" applyFill="1" applyBorder="1" applyAlignment="1" applyProtection="1">
      <alignment horizontal="center"/>
      <protection hidden="1"/>
    </xf>
    <xf numFmtId="0" fontId="0" fillId="6" borderId="83" xfId="0" applyFill="1" applyBorder="1" applyAlignment="1">
      <alignment horizontal="center" vertical="center"/>
    </xf>
    <xf numFmtId="0" fontId="0" fillId="6" borderId="84" xfId="0" applyFill="1" applyBorder="1" applyAlignment="1">
      <alignment horizontal="center" vertical="center"/>
    </xf>
    <xf numFmtId="0" fontId="0" fillId="6" borderId="0" xfId="0" applyFill="1" applyAlignment="1">
      <alignment horizontal="center" vertical="center"/>
    </xf>
    <xf numFmtId="0" fontId="0" fillId="6" borderId="88" xfId="0" applyFill="1" applyBorder="1" applyAlignment="1">
      <alignment horizontal="center" vertical="center"/>
    </xf>
    <xf numFmtId="0" fontId="0" fillId="6" borderId="87" xfId="0" applyFill="1" applyBorder="1" applyAlignment="1">
      <alignment horizontal="center" vertical="center"/>
    </xf>
    <xf numFmtId="0" fontId="0" fillId="6" borderId="85" xfId="0" applyFill="1" applyBorder="1" applyAlignment="1">
      <alignment horizontal="center" vertical="center"/>
    </xf>
    <xf numFmtId="0" fontId="0" fillId="6" borderId="81" xfId="0" applyFill="1" applyBorder="1" applyAlignment="1">
      <alignment horizontal="center" vertical="center"/>
    </xf>
    <xf numFmtId="0" fontId="0" fillId="6" borderId="86" xfId="0" applyFill="1" applyBorder="1" applyAlignment="1">
      <alignment horizontal="center" vertical="center"/>
    </xf>
    <xf numFmtId="49" fontId="1" fillId="2" borderId="89" xfId="0" applyNumberFormat="1" applyFont="1" applyFill="1" applyBorder="1" applyAlignment="1">
      <alignment horizontal="center" vertical="center" wrapText="1"/>
    </xf>
    <xf numFmtId="0" fontId="1" fillId="9" borderId="96" xfId="0" applyFont="1" applyFill="1" applyBorder="1" applyAlignment="1">
      <alignment horizontal="center" vertical="center"/>
    </xf>
    <xf numFmtId="0" fontId="1" fillId="10" borderId="96" xfId="0" applyFont="1" applyFill="1" applyBorder="1" applyAlignment="1">
      <alignment horizontal="center" vertical="center"/>
    </xf>
    <xf numFmtId="49" fontId="1" fillId="6" borderId="89" xfId="0" applyNumberFormat="1" applyFont="1" applyFill="1" applyBorder="1" applyAlignment="1">
      <alignment horizontal="center" vertical="center" wrapText="1"/>
    </xf>
    <xf numFmtId="0" fontId="0" fillId="0" borderId="167" xfId="0" applyBorder="1"/>
    <xf numFmtId="0" fontId="0" fillId="0" borderId="168" xfId="0" applyBorder="1"/>
    <xf numFmtId="0" fontId="0" fillId="0" borderId="169" xfId="0" applyBorder="1"/>
    <xf numFmtId="0" fontId="0" fillId="0" borderId="92" xfId="0" applyBorder="1"/>
    <xf numFmtId="0" fontId="0" fillId="0" borderId="94" xfId="0" applyBorder="1"/>
    <xf numFmtId="0" fontId="0" fillId="0" borderId="95" xfId="0" applyBorder="1"/>
    <xf numFmtId="10" fontId="0" fillId="7" borderId="115" xfId="0" applyNumberFormat="1" applyFill="1" applyBorder="1" applyAlignment="1" applyProtection="1">
      <alignment horizontal="right"/>
      <protection hidden="1"/>
    </xf>
    <xf numFmtId="10" fontId="0" fillId="7" borderId="119" xfId="0" applyNumberFormat="1" applyFill="1" applyBorder="1" applyAlignment="1" applyProtection="1">
      <alignment horizontal="right"/>
      <protection hidden="1"/>
    </xf>
    <xf numFmtId="0" fontId="34" fillId="0" borderId="45" xfId="0" applyFont="1" applyBorder="1" applyAlignment="1">
      <alignment horizontal="left"/>
    </xf>
    <xf numFmtId="0" fontId="34" fillId="0" borderId="102" xfId="0" applyFont="1" applyBorder="1" applyAlignment="1">
      <alignment horizontal="left"/>
    </xf>
    <xf numFmtId="49" fontId="1" fillId="6" borderId="115" xfId="0" applyNumberFormat="1" applyFont="1" applyFill="1" applyBorder="1" applyAlignment="1">
      <alignment horizontal="center" wrapText="1"/>
    </xf>
    <xf numFmtId="49" fontId="1" fillId="6" borderId="89" xfId="0" applyNumberFormat="1" applyFont="1" applyFill="1" applyBorder="1" applyAlignment="1">
      <alignment horizontal="center" wrapText="1"/>
    </xf>
    <xf numFmtId="49" fontId="1" fillId="6" borderId="96" xfId="0" applyNumberFormat="1" applyFont="1" applyFill="1" applyBorder="1" applyAlignment="1">
      <alignment horizontal="center" wrapText="1"/>
    </xf>
    <xf numFmtId="0" fontId="1" fillId="3" borderId="82" xfId="0" applyFont="1" applyFill="1" applyBorder="1" applyAlignment="1">
      <alignment horizontal="center" vertical="center"/>
    </xf>
    <xf numFmtId="0" fontId="1" fillId="3" borderId="83" xfId="0" applyFont="1" applyFill="1" applyBorder="1" applyAlignment="1">
      <alignment horizontal="center" vertical="center"/>
    </xf>
    <xf numFmtId="0" fontId="1" fillId="3" borderId="84" xfId="0" applyFont="1" applyFill="1" applyBorder="1" applyAlignment="1">
      <alignment horizontal="center" vertical="center"/>
    </xf>
    <xf numFmtId="0" fontId="1" fillId="3" borderId="85" xfId="0" applyFont="1" applyFill="1" applyBorder="1" applyAlignment="1">
      <alignment horizontal="center" vertical="center"/>
    </xf>
    <xf numFmtId="0" fontId="1" fillId="3" borderId="81" xfId="0" applyFont="1" applyFill="1" applyBorder="1" applyAlignment="1">
      <alignment horizontal="center" vertical="center"/>
    </xf>
    <xf numFmtId="0" fontId="1" fillId="3" borderId="86" xfId="0" applyFont="1" applyFill="1" applyBorder="1" applyAlignment="1">
      <alignment horizontal="center" vertical="center"/>
    </xf>
    <xf numFmtId="0" fontId="1" fillId="6" borderId="172" xfId="0" applyFont="1" applyFill="1" applyBorder="1" applyAlignment="1">
      <alignment horizontal="center"/>
    </xf>
    <xf numFmtId="0" fontId="0" fillId="0" borderId="102" xfId="0" applyBorder="1" applyAlignment="1">
      <alignment horizontal="left"/>
    </xf>
    <xf numFmtId="0" fontId="1" fillId="6" borderId="83" xfId="0" applyFont="1" applyFill="1" applyBorder="1" applyAlignment="1">
      <alignment horizontal="center" vertical="center"/>
    </xf>
    <xf numFmtId="0" fontId="1" fillId="6" borderId="84" xfId="0" applyFont="1" applyFill="1" applyBorder="1" applyAlignment="1">
      <alignment horizontal="center" vertical="center"/>
    </xf>
    <xf numFmtId="0" fontId="1" fillId="6" borderId="87" xfId="0" applyFont="1" applyFill="1" applyBorder="1" applyAlignment="1">
      <alignment horizontal="center" vertical="center"/>
    </xf>
    <xf numFmtId="0" fontId="1" fillId="6" borderId="0" xfId="0" applyFont="1" applyFill="1" applyAlignment="1">
      <alignment horizontal="center" vertical="center"/>
    </xf>
    <xf numFmtId="0" fontId="1" fillId="6" borderId="88" xfId="0" applyFont="1" applyFill="1" applyBorder="1" applyAlignment="1">
      <alignment horizontal="center" vertical="center"/>
    </xf>
    <xf numFmtId="0" fontId="1" fillId="6" borderId="85" xfId="0" applyFont="1" applyFill="1" applyBorder="1" applyAlignment="1">
      <alignment horizontal="center" vertical="center"/>
    </xf>
    <xf numFmtId="0" fontId="1" fillId="6" borderId="81" xfId="0" applyFont="1" applyFill="1" applyBorder="1" applyAlignment="1">
      <alignment horizontal="center" vertical="center"/>
    </xf>
    <xf numFmtId="0" fontId="1" fillId="6" borderId="86" xfId="0" applyFont="1" applyFill="1" applyBorder="1" applyAlignment="1">
      <alignment horizontal="center" vertical="center"/>
    </xf>
    <xf numFmtId="0" fontId="1" fillId="6" borderId="89" xfId="0" applyFont="1" applyFill="1" applyBorder="1" applyAlignment="1">
      <alignment horizontal="center"/>
    </xf>
    <xf numFmtId="0" fontId="1" fillId="6" borderId="96" xfId="0" applyFont="1" applyFill="1" applyBorder="1" applyAlignment="1">
      <alignment horizontal="center"/>
    </xf>
    <xf numFmtId="0" fontId="1" fillId="8" borderId="85" xfId="0" applyFont="1" applyFill="1" applyBorder="1" applyAlignment="1" applyProtection="1">
      <alignment horizontal="right"/>
      <protection hidden="1"/>
    </xf>
    <xf numFmtId="0" fontId="1" fillId="8" borderId="86" xfId="0" applyFont="1" applyFill="1" applyBorder="1" applyAlignment="1" applyProtection="1">
      <alignment horizontal="right"/>
      <protection hidden="1"/>
    </xf>
    <xf numFmtId="41" fontId="0" fillId="7" borderId="193" xfId="0" applyNumberFormat="1" applyFill="1" applyBorder="1" applyAlignment="1" applyProtection="1">
      <alignment horizontal="right"/>
      <protection hidden="1"/>
    </xf>
    <xf numFmtId="41" fontId="0" fillId="7" borderId="194" xfId="0" applyNumberFormat="1" applyFill="1" applyBorder="1" applyAlignment="1" applyProtection="1">
      <alignment horizontal="right"/>
      <protection hidden="1"/>
    </xf>
    <xf numFmtId="0" fontId="1" fillId="8" borderId="103" xfId="0" applyFont="1" applyFill="1" applyBorder="1" applyAlignment="1" applyProtection="1">
      <alignment horizontal="right"/>
      <protection hidden="1"/>
    </xf>
    <xf numFmtId="0" fontId="1" fillId="8" borderId="105" xfId="0" applyFont="1" applyFill="1" applyBorder="1" applyAlignment="1" applyProtection="1">
      <alignment horizontal="right"/>
      <protection hidden="1"/>
    </xf>
    <xf numFmtId="41" fontId="0" fillId="7" borderId="103" xfId="0" applyNumberFormat="1" applyFill="1" applyBorder="1" applyAlignment="1" applyProtection="1">
      <alignment horizontal="right"/>
      <protection hidden="1"/>
    </xf>
    <xf numFmtId="41" fontId="0" fillId="7" borderId="105" xfId="0" applyNumberFormat="1" applyFill="1" applyBorder="1" applyAlignment="1" applyProtection="1">
      <alignment horizontal="right"/>
      <protection hidden="1"/>
    </xf>
    <xf numFmtId="0" fontId="1" fillId="0" borderId="177" xfId="0" applyFont="1" applyBorder="1" applyAlignment="1">
      <alignment horizontal="left"/>
    </xf>
    <xf numFmtId="0" fontId="1" fillId="0" borderId="178" xfId="0" applyFont="1" applyBorder="1"/>
    <xf numFmtId="0" fontId="1" fillId="0" borderId="101" xfId="0" applyFont="1" applyBorder="1" applyAlignment="1">
      <alignment horizontal="left"/>
    </xf>
    <xf numFmtId="0" fontId="1" fillId="0" borderId="102" xfId="0" applyFont="1" applyBorder="1"/>
    <xf numFmtId="0" fontId="1" fillId="0" borderId="102" xfId="0" applyFont="1" applyBorder="1" applyAlignment="1">
      <alignment horizontal="left"/>
    </xf>
    <xf numFmtId="0" fontId="1" fillId="6" borderId="83" xfId="0" applyFont="1" applyFill="1" applyBorder="1" applyAlignment="1">
      <alignment horizontal="center" vertical="center" wrapText="1"/>
    </xf>
    <xf numFmtId="0" fontId="1" fillId="6" borderId="84" xfId="0" applyFont="1" applyFill="1" applyBorder="1" applyAlignment="1">
      <alignment horizontal="center" vertical="center" wrapText="1"/>
    </xf>
    <xf numFmtId="0" fontId="1" fillId="6" borderId="81" xfId="0" applyFont="1" applyFill="1" applyBorder="1" applyAlignment="1">
      <alignment horizontal="center" vertical="center" wrapText="1"/>
    </xf>
    <xf numFmtId="0" fontId="1" fillId="6" borderId="86" xfId="0" applyFont="1" applyFill="1" applyBorder="1" applyAlignment="1">
      <alignment horizontal="center" vertical="center" wrapText="1"/>
    </xf>
    <xf numFmtId="0" fontId="1" fillId="3" borderId="82" xfId="0" applyFont="1" applyFill="1" applyBorder="1" applyAlignment="1">
      <alignment horizontal="center" wrapText="1"/>
    </xf>
    <xf numFmtId="0" fontId="1" fillId="3" borderId="84" xfId="0" applyFont="1" applyFill="1" applyBorder="1" applyAlignment="1">
      <alignment horizontal="center" wrapText="1"/>
    </xf>
    <xf numFmtId="0" fontId="1" fillId="3" borderId="87" xfId="0" applyFont="1" applyFill="1" applyBorder="1" applyAlignment="1">
      <alignment horizontal="center" wrapText="1"/>
    </xf>
    <xf numFmtId="0" fontId="1" fillId="3" borderId="88" xfId="0" applyFont="1" applyFill="1" applyBorder="1" applyAlignment="1">
      <alignment horizontal="center" wrapText="1"/>
    </xf>
    <xf numFmtId="0" fontId="1" fillId="3" borderId="85" xfId="0" applyFont="1" applyFill="1" applyBorder="1" applyAlignment="1">
      <alignment horizontal="center" wrapText="1"/>
    </xf>
    <xf numFmtId="0" fontId="1" fillId="3" borderId="86" xfId="0" applyFont="1" applyFill="1" applyBorder="1" applyAlignment="1">
      <alignment horizontal="center" wrapText="1"/>
    </xf>
    <xf numFmtId="0" fontId="1" fillId="3" borderId="182" xfId="0" applyFont="1" applyFill="1" applyBorder="1" applyAlignment="1">
      <alignment horizontal="center"/>
    </xf>
    <xf numFmtId="0" fontId="1" fillId="3" borderId="170" xfId="0" applyFont="1" applyFill="1" applyBorder="1" applyAlignment="1">
      <alignment horizontal="center"/>
    </xf>
    <xf numFmtId="0" fontId="1" fillId="3" borderId="171" xfId="0" applyFont="1" applyFill="1" applyBorder="1" applyAlignment="1">
      <alignment horizontal="center"/>
    </xf>
    <xf numFmtId="41" fontId="0" fillId="0" borderId="21" xfId="0" applyNumberFormat="1" applyBorder="1" applyAlignment="1">
      <alignment horizontal="right"/>
    </xf>
    <xf numFmtId="41" fontId="0" fillId="0" borderId="22" xfId="0" applyNumberFormat="1" applyBorder="1" applyAlignment="1">
      <alignment horizontal="right"/>
    </xf>
    <xf numFmtId="0" fontId="0" fillId="0" borderId="22" xfId="0" applyBorder="1" applyAlignment="1">
      <alignment horizontal="right"/>
    </xf>
    <xf numFmtId="164" fontId="10" fillId="0" borderId="0" xfId="0" applyNumberFormat="1" applyFont="1" applyAlignment="1" applyProtection="1">
      <alignment horizontal="center" vertical="top"/>
      <protection hidden="1"/>
    </xf>
    <xf numFmtId="0" fontId="20" fillId="5" borderId="87" xfId="0" applyFont="1" applyFill="1" applyBorder="1" applyAlignment="1">
      <alignment horizontal="center" vertical="center"/>
    </xf>
    <xf numFmtId="0" fontId="20" fillId="5" borderId="0" xfId="0" applyFont="1" applyFill="1" applyAlignment="1">
      <alignment horizontal="center" vertical="center"/>
    </xf>
    <xf numFmtId="0" fontId="20" fillId="5" borderId="88" xfId="0" applyFont="1" applyFill="1" applyBorder="1" applyAlignment="1">
      <alignment horizontal="center" vertical="center"/>
    </xf>
    <xf numFmtId="0" fontId="1" fillId="3" borderId="182" xfId="0" applyFont="1" applyFill="1" applyBorder="1" applyAlignment="1">
      <alignment horizontal="center" wrapText="1"/>
    </xf>
    <xf numFmtId="0" fontId="1" fillId="3" borderId="170" xfId="0" applyFont="1" applyFill="1" applyBorder="1" applyAlignment="1">
      <alignment horizontal="center" wrapText="1"/>
    </xf>
    <xf numFmtId="0" fontId="1" fillId="3" borderId="171" xfId="0" applyFont="1" applyFill="1" applyBorder="1" applyAlignment="1">
      <alignment horizontal="center" wrapText="1"/>
    </xf>
    <xf numFmtId="0" fontId="1" fillId="8" borderId="149" xfId="0" applyFont="1" applyFill="1" applyBorder="1" applyAlignment="1" applyProtection="1">
      <alignment horizontal="right"/>
      <protection hidden="1"/>
    </xf>
    <xf numFmtId="0" fontId="1" fillId="8" borderId="150" xfId="0" applyFont="1" applyFill="1" applyBorder="1" applyAlignment="1" applyProtection="1">
      <alignment horizontal="right"/>
      <protection hidden="1"/>
    </xf>
    <xf numFmtId="41" fontId="0" fillId="7" borderId="179" xfId="0" applyNumberFormat="1" applyFill="1" applyBorder="1" applyAlignment="1" applyProtection="1">
      <alignment horizontal="right"/>
      <protection hidden="1"/>
    </xf>
    <xf numFmtId="41" fontId="0" fillId="7" borderId="180" xfId="0" applyNumberFormat="1" applyFill="1" applyBorder="1" applyAlignment="1" applyProtection="1">
      <alignment horizontal="right"/>
      <protection hidden="1"/>
    </xf>
    <xf numFmtId="10" fontId="0" fillId="7" borderId="149" xfId="0" applyNumberFormat="1" applyFill="1" applyBorder="1" applyAlignment="1" applyProtection="1">
      <alignment horizontal="right"/>
      <protection hidden="1"/>
    </xf>
    <xf numFmtId="10" fontId="0" fillId="7" borderId="150" xfId="0" applyNumberFormat="1" applyFill="1" applyBorder="1" applyAlignment="1" applyProtection="1">
      <alignment horizontal="right"/>
      <protection hidden="1"/>
    </xf>
    <xf numFmtId="0" fontId="27" fillId="0" borderId="0" xfId="0" applyFont="1" applyAlignment="1">
      <alignment horizontal="center" wrapText="1"/>
    </xf>
    <xf numFmtId="41" fontId="0" fillId="7" borderId="175" xfId="0" applyNumberFormat="1" applyFill="1" applyBorder="1" applyAlignment="1" applyProtection="1">
      <alignment horizontal="right"/>
      <protection hidden="1"/>
    </xf>
    <xf numFmtId="41" fontId="0" fillId="7" borderId="176" xfId="0" applyNumberFormat="1" applyFill="1" applyBorder="1" applyAlignment="1" applyProtection="1">
      <alignment horizontal="right"/>
      <protection hidden="1"/>
    </xf>
    <xf numFmtId="10" fontId="0" fillId="7" borderId="103" xfId="0" applyNumberFormat="1" applyFill="1" applyBorder="1" applyAlignment="1" applyProtection="1">
      <alignment horizontal="right"/>
      <protection hidden="1"/>
    </xf>
    <xf numFmtId="10" fontId="0" fillId="7" borderId="105" xfId="0" applyNumberFormat="1" applyFill="1" applyBorder="1" applyAlignment="1" applyProtection="1">
      <alignment horizontal="right"/>
      <protection hidden="1"/>
    </xf>
    <xf numFmtId="0" fontId="1" fillId="0" borderId="178" xfId="0" applyFont="1" applyBorder="1" applyAlignment="1">
      <alignment horizontal="left"/>
    </xf>
    <xf numFmtId="0" fontId="0" fillId="8" borderId="149" xfId="0" applyFill="1" applyBorder="1" applyAlignment="1" applyProtection="1">
      <alignment horizontal="right"/>
      <protection hidden="1"/>
    </xf>
    <xf numFmtId="0" fontId="0" fillId="8" borderId="150" xfId="0" applyFill="1" applyBorder="1" applyAlignment="1" applyProtection="1">
      <alignment horizontal="right"/>
      <protection hidden="1"/>
    </xf>
    <xf numFmtId="0" fontId="1" fillId="0" borderId="120" xfId="0" applyFont="1" applyBorder="1" applyAlignment="1">
      <alignment horizontal="left"/>
    </xf>
    <xf numFmtId="0" fontId="1" fillId="0" borderId="122" xfId="0" applyFont="1" applyBorder="1" applyAlignment="1">
      <alignment horizontal="left"/>
    </xf>
    <xf numFmtId="0" fontId="1" fillId="6" borderId="0" xfId="0" applyFont="1" applyFill="1" applyAlignment="1">
      <alignment horizontal="center" vertical="center" wrapText="1"/>
    </xf>
    <xf numFmtId="0" fontId="1" fillId="6" borderId="88"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74" xfId="0" applyFont="1" applyFill="1" applyBorder="1" applyAlignment="1">
      <alignment horizontal="center" vertical="center" wrapText="1"/>
    </xf>
    <xf numFmtId="164" fontId="0" fillId="0" borderId="0" xfId="0" applyNumberFormat="1" applyProtection="1">
      <protection hidden="1"/>
    </xf>
    <xf numFmtId="0" fontId="1" fillId="3" borderId="84" xfId="0" applyFont="1" applyFill="1" applyBorder="1" applyAlignment="1">
      <alignment horizontal="center" vertical="center" wrapText="1"/>
    </xf>
    <xf numFmtId="0" fontId="1" fillId="3" borderId="87" xfId="0" applyFont="1" applyFill="1" applyBorder="1" applyAlignment="1">
      <alignment horizontal="center" vertical="center" wrapText="1"/>
    </xf>
    <xf numFmtId="0" fontId="1" fillId="3" borderId="88" xfId="0" applyFont="1" applyFill="1" applyBorder="1" applyAlignment="1">
      <alignment horizontal="center" vertical="center" wrapText="1"/>
    </xf>
    <xf numFmtId="0" fontId="1" fillId="3" borderId="85" xfId="0" applyFont="1" applyFill="1" applyBorder="1" applyAlignment="1">
      <alignment horizontal="center" vertical="center" wrapText="1"/>
    </xf>
    <xf numFmtId="0" fontId="1" fillId="3" borderId="86" xfId="0" applyFont="1" applyFill="1" applyBorder="1" applyAlignment="1">
      <alignment horizontal="center" vertical="center" wrapText="1"/>
    </xf>
    <xf numFmtId="0" fontId="1" fillId="3" borderId="170" xfId="0" applyFont="1" applyFill="1" applyBorder="1" applyAlignment="1">
      <alignment horizontal="center" vertical="top"/>
    </xf>
    <xf numFmtId="0" fontId="1" fillId="3" borderId="171" xfId="0" applyFont="1" applyFill="1" applyBorder="1" applyAlignment="1">
      <alignment horizontal="center" vertical="top"/>
    </xf>
    <xf numFmtId="49" fontId="25" fillId="3" borderId="183" xfId="0" applyNumberFormat="1" applyFont="1" applyFill="1" applyBorder="1" applyAlignment="1">
      <alignment horizontal="center" wrapText="1"/>
    </xf>
    <xf numFmtId="0" fontId="1" fillId="3" borderId="183" xfId="0" applyFont="1" applyFill="1" applyBorder="1" applyAlignment="1">
      <alignment horizontal="center" wrapText="1"/>
    </xf>
    <xf numFmtId="49" fontId="1" fillId="3" borderId="82" xfId="0" applyNumberFormat="1" applyFont="1" applyFill="1" applyBorder="1" applyAlignment="1">
      <alignment horizontal="center" vertical="top" wrapText="1"/>
    </xf>
    <xf numFmtId="49" fontId="1" fillId="3" borderId="84" xfId="0" applyNumberFormat="1" applyFont="1" applyFill="1" applyBorder="1" applyAlignment="1">
      <alignment horizontal="center" vertical="top" wrapText="1"/>
    </xf>
    <xf numFmtId="49" fontId="1" fillId="3" borderId="87" xfId="0" applyNumberFormat="1" applyFont="1" applyFill="1" applyBorder="1" applyAlignment="1">
      <alignment horizontal="center" vertical="top" wrapText="1"/>
    </xf>
    <xf numFmtId="49" fontId="1" fillId="3" borderId="88" xfId="0" applyNumberFormat="1" applyFont="1" applyFill="1" applyBorder="1" applyAlignment="1">
      <alignment horizontal="center" vertical="top" wrapText="1"/>
    </xf>
    <xf numFmtId="49" fontId="1" fillId="3" borderId="85" xfId="0" applyNumberFormat="1" applyFont="1" applyFill="1" applyBorder="1" applyAlignment="1">
      <alignment horizontal="center" vertical="top" wrapText="1"/>
    </xf>
    <xf numFmtId="49" fontId="1" fillId="3" borderId="86" xfId="0" applyNumberFormat="1" applyFont="1" applyFill="1" applyBorder="1" applyAlignment="1">
      <alignment horizontal="center" vertical="top" wrapText="1"/>
    </xf>
    <xf numFmtId="49" fontId="1" fillId="3" borderId="84" xfId="0" applyNumberFormat="1" applyFont="1" applyFill="1" applyBorder="1" applyAlignment="1">
      <alignment horizontal="center" vertical="top"/>
    </xf>
    <xf numFmtId="0" fontId="1" fillId="3" borderId="87" xfId="0" applyFont="1" applyFill="1" applyBorder="1" applyAlignment="1">
      <alignment horizontal="center" vertical="top"/>
    </xf>
    <xf numFmtId="0" fontId="1" fillId="3" borderId="88" xfId="0" applyFont="1" applyFill="1" applyBorder="1" applyAlignment="1">
      <alignment horizontal="center" vertical="top"/>
    </xf>
    <xf numFmtId="0" fontId="1" fillId="3" borderId="85" xfId="0" applyFont="1" applyFill="1" applyBorder="1" applyAlignment="1">
      <alignment horizontal="center" vertical="top"/>
    </xf>
    <xf numFmtId="0" fontId="1" fillId="3" borderId="86" xfId="0" applyFont="1" applyFill="1" applyBorder="1" applyAlignment="1">
      <alignment horizontal="center" vertical="top"/>
    </xf>
    <xf numFmtId="0" fontId="1" fillId="6" borderId="82" xfId="0" applyFont="1" applyFill="1" applyBorder="1" applyAlignment="1">
      <alignment horizontal="center" vertical="center" wrapText="1"/>
    </xf>
    <xf numFmtId="0" fontId="1" fillId="6" borderId="87" xfId="0" applyFont="1" applyFill="1" applyBorder="1" applyAlignment="1">
      <alignment horizontal="center" vertical="center" wrapText="1"/>
    </xf>
    <xf numFmtId="0" fontId="1" fillId="6" borderId="173" xfId="0" applyFont="1" applyFill="1" applyBorder="1" applyAlignment="1">
      <alignment horizontal="center" vertical="center" wrapText="1"/>
    </xf>
    <xf numFmtId="49" fontId="1" fillId="6" borderId="96" xfId="0" applyNumberFormat="1" applyFont="1" applyFill="1" applyBorder="1" applyAlignment="1">
      <alignment horizontal="center" vertical="center" wrapText="1"/>
    </xf>
    <xf numFmtId="49" fontId="1" fillId="6" borderId="172" xfId="0" applyNumberFormat="1" applyFont="1" applyFill="1" applyBorder="1" applyAlignment="1">
      <alignment horizontal="center" vertical="center" wrapText="1"/>
    </xf>
    <xf numFmtId="0" fontId="19" fillId="5" borderId="82" xfId="0" applyFont="1" applyFill="1" applyBorder="1" applyAlignment="1" applyProtection="1">
      <alignment horizontal="right" vertical="center"/>
      <protection hidden="1"/>
    </xf>
    <xf numFmtId="0" fontId="19" fillId="5" borderId="83" xfId="0" applyFont="1" applyFill="1" applyBorder="1" applyAlignment="1" applyProtection="1">
      <alignment horizontal="right" vertical="center"/>
      <protection hidden="1"/>
    </xf>
    <xf numFmtId="0" fontId="19" fillId="5" borderId="87" xfId="0" applyFont="1" applyFill="1" applyBorder="1" applyAlignment="1" applyProtection="1">
      <alignment horizontal="right" vertical="center"/>
      <protection hidden="1"/>
    </xf>
    <xf numFmtId="0" fontId="19" fillId="5" borderId="0" xfId="0" applyFont="1" applyFill="1" applyAlignment="1" applyProtection="1">
      <alignment horizontal="right" vertical="center"/>
      <protection hidden="1"/>
    </xf>
    <xf numFmtId="0" fontId="19" fillId="5" borderId="85" xfId="0" applyFont="1" applyFill="1" applyBorder="1" applyAlignment="1" applyProtection="1">
      <alignment horizontal="right" vertical="center"/>
      <protection hidden="1"/>
    </xf>
    <xf numFmtId="0" fontId="19" fillId="5" borderId="81" xfId="0" applyFont="1" applyFill="1" applyBorder="1" applyAlignment="1" applyProtection="1">
      <alignment horizontal="right" vertical="center"/>
      <protection hidden="1"/>
    </xf>
    <xf numFmtId="0" fontId="19" fillId="5" borderId="83" xfId="0" applyFont="1" applyFill="1" applyBorder="1" applyAlignment="1">
      <alignment horizontal="left" vertical="center"/>
    </xf>
    <xf numFmtId="0" fontId="19" fillId="5" borderId="0" xfId="0" applyFont="1" applyFill="1" applyAlignment="1">
      <alignment horizontal="left" vertical="center"/>
    </xf>
    <xf numFmtId="0" fontId="19" fillId="5" borderId="81" xfId="0" applyFont="1" applyFill="1" applyBorder="1" applyAlignment="1">
      <alignment horizontal="left" vertical="center"/>
    </xf>
    <xf numFmtId="41" fontId="6" fillId="8" borderId="103" xfId="1" applyNumberFormat="1" applyFont="1" applyFill="1" applyBorder="1" applyAlignment="1" applyProtection="1">
      <alignment horizontal="right"/>
      <protection locked="0"/>
    </xf>
    <xf numFmtId="41" fontId="6" fillId="8" borderId="105" xfId="1" applyNumberFormat="1" applyFont="1" applyFill="1" applyBorder="1" applyAlignment="1" applyProtection="1">
      <alignment horizontal="right"/>
      <protection locked="0"/>
    </xf>
    <xf numFmtId="41" fontId="6" fillId="0" borderId="103" xfId="1" applyNumberFormat="1" applyFont="1" applyBorder="1" applyAlignment="1" applyProtection="1">
      <alignment horizontal="right"/>
      <protection locked="0"/>
    </xf>
    <xf numFmtId="41" fontId="6" fillId="0" borderId="105" xfId="1" applyNumberFormat="1" applyFont="1" applyBorder="1" applyAlignment="1" applyProtection="1">
      <alignment horizontal="right"/>
      <protection locked="0"/>
    </xf>
    <xf numFmtId="41" fontId="6" fillId="0" borderId="187" xfId="1" applyNumberFormat="1" applyFont="1" applyBorder="1" applyAlignment="1" applyProtection="1">
      <alignment horizontal="right"/>
      <protection locked="0"/>
    </xf>
    <xf numFmtId="41" fontId="6" fillId="0" borderId="188" xfId="1" applyNumberFormat="1" applyFont="1" applyBorder="1" applyAlignment="1" applyProtection="1">
      <alignment horizontal="right"/>
      <protection locked="0"/>
    </xf>
    <xf numFmtId="41" fontId="6" fillId="0" borderId="97" xfId="1" applyNumberFormat="1" applyFont="1" applyBorder="1" applyAlignment="1" applyProtection="1">
      <alignment horizontal="center"/>
      <protection locked="0"/>
    </xf>
    <xf numFmtId="41" fontId="6" fillId="0" borderId="99" xfId="1" applyNumberFormat="1" applyFont="1" applyBorder="1" applyAlignment="1" applyProtection="1">
      <alignment horizontal="center"/>
      <protection locked="0"/>
    </xf>
    <xf numFmtId="41" fontId="6" fillId="0" borderId="175" xfId="1" applyNumberFormat="1" applyFont="1" applyBorder="1" applyAlignment="1" applyProtection="1">
      <alignment horizontal="center"/>
      <protection locked="0"/>
    </xf>
    <xf numFmtId="41" fontId="6" fillId="0" borderId="176" xfId="1" applyNumberFormat="1" applyFont="1" applyBorder="1" applyAlignment="1" applyProtection="1">
      <alignment horizontal="center"/>
      <protection locked="0"/>
    </xf>
    <xf numFmtId="41" fontId="6" fillId="8" borderId="85" xfId="1" applyNumberFormat="1" applyFont="1" applyFill="1" applyBorder="1" applyAlignment="1" applyProtection="1">
      <alignment horizontal="right"/>
      <protection locked="0"/>
    </xf>
    <xf numFmtId="41" fontId="6" fillId="8" borderId="86" xfId="1" applyNumberFormat="1" applyFont="1" applyFill="1" applyBorder="1" applyAlignment="1" applyProtection="1">
      <alignment horizontal="right"/>
      <protection locked="0"/>
    </xf>
    <xf numFmtId="41" fontId="6" fillId="8" borderId="149" xfId="1" applyNumberFormat="1" applyFont="1" applyFill="1" applyBorder="1" applyAlignment="1" applyProtection="1">
      <alignment horizontal="right"/>
      <protection locked="0"/>
    </xf>
    <xf numFmtId="41" fontId="6" fillId="8" borderId="150" xfId="1" applyNumberFormat="1" applyFont="1" applyFill="1" applyBorder="1" applyAlignment="1" applyProtection="1">
      <alignment horizontal="right"/>
      <protection locked="0"/>
    </xf>
    <xf numFmtId="41" fontId="6" fillId="0" borderId="149" xfId="1" applyNumberFormat="1" applyFont="1" applyBorder="1" applyAlignment="1" applyProtection="1">
      <alignment horizontal="right"/>
      <protection locked="0"/>
    </xf>
    <xf numFmtId="41" fontId="6" fillId="0" borderId="150" xfId="1" applyNumberFormat="1" applyFont="1" applyBorder="1" applyAlignment="1" applyProtection="1">
      <alignment horizontal="right"/>
      <protection locked="0"/>
    </xf>
    <xf numFmtId="41" fontId="6" fillId="2" borderId="193" xfId="1" applyNumberFormat="1" applyFont="1" applyFill="1" applyBorder="1" applyAlignment="1" applyProtection="1">
      <alignment horizontal="right"/>
      <protection locked="0"/>
    </xf>
    <xf numFmtId="41" fontId="6" fillId="2" borderId="194" xfId="1" applyNumberFormat="1" applyFont="1" applyFill="1" applyBorder="1" applyAlignment="1" applyProtection="1">
      <alignment horizontal="right"/>
      <protection locked="0"/>
    </xf>
    <xf numFmtId="0" fontId="1" fillId="3" borderId="83" xfId="0" applyFont="1" applyFill="1" applyBorder="1" applyAlignment="1">
      <alignment horizontal="center" vertical="top"/>
    </xf>
    <xf numFmtId="0" fontId="1" fillId="3" borderId="84" xfId="0" applyFont="1" applyFill="1" applyBorder="1" applyAlignment="1">
      <alignment horizontal="center" vertical="top"/>
    </xf>
    <xf numFmtId="49" fontId="1" fillId="3" borderId="172" xfId="0" applyNumberFormat="1" applyFont="1" applyFill="1" applyBorder="1" applyAlignment="1">
      <alignment horizontal="center" wrapText="1"/>
    </xf>
    <xf numFmtId="0" fontId="1" fillId="3" borderId="172" xfId="0" applyFont="1" applyFill="1" applyBorder="1" applyAlignment="1">
      <alignment horizontal="center" wrapText="1"/>
    </xf>
    <xf numFmtId="0" fontId="1" fillId="6" borderId="36" xfId="0" applyFont="1" applyFill="1" applyBorder="1" applyAlignment="1">
      <alignment horizontal="center" vertical="center" wrapText="1"/>
    </xf>
    <xf numFmtId="0" fontId="1" fillId="6" borderId="38"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6" borderId="186"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49" fontId="1" fillId="6" borderId="171" xfId="0" applyNumberFormat="1" applyFont="1" applyFill="1" applyBorder="1" applyAlignment="1">
      <alignment horizontal="center" vertical="center" wrapText="1"/>
    </xf>
    <xf numFmtId="41" fontId="0" fillId="0" borderId="97" xfId="0" applyNumberFormat="1" applyBorder="1" applyProtection="1">
      <protection locked="0" hidden="1"/>
    </xf>
    <xf numFmtId="41" fontId="0" fillId="0" borderId="99" xfId="0" applyNumberFormat="1" applyBorder="1" applyProtection="1">
      <protection locked="0" hidden="1"/>
    </xf>
    <xf numFmtId="41" fontId="1" fillId="8" borderId="103" xfId="0" applyNumberFormat="1" applyFont="1" applyFill="1" applyBorder="1" applyAlignment="1" applyProtection="1">
      <alignment horizontal="right"/>
      <protection hidden="1"/>
    </xf>
    <xf numFmtId="41" fontId="1" fillId="8" borderId="105" xfId="0" applyNumberFormat="1" applyFont="1" applyFill="1" applyBorder="1" applyAlignment="1" applyProtection="1">
      <alignment horizontal="right"/>
      <protection hidden="1"/>
    </xf>
    <xf numFmtId="41" fontId="0" fillId="0" borderId="103" xfId="0" applyNumberFormat="1" applyBorder="1" applyProtection="1">
      <protection locked="0" hidden="1"/>
    </xf>
    <xf numFmtId="41" fontId="0" fillId="0" borderId="105" xfId="0" applyNumberFormat="1" applyBorder="1" applyProtection="1">
      <protection locked="0" hidden="1"/>
    </xf>
    <xf numFmtId="41" fontId="1" fillId="8" borderId="149" xfId="0" applyNumberFormat="1" applyFont="1" applyFill="1" applyBorder="1" applyAlignment="1" applyProtection="1">
      <alignment horizontal="right"/>
      <protection hidden="1"/>
    </xf>
    <xf numFmtId="41" fontId="1" fillId="8" borderId="150" xfId="0" applyNumberFormat="1" applyFont="1" applyFill="1" applyBorder="1" applyAlignment="1" applyProtection="1">
      <alignment horizontal="right"/>
      <protection hidden="1"/>
    </xf>
    <xf numFmtId="41" fontId="1" fillId="8" borderId="166" xfId="0" applyNumberFormat="1" applyFont="1" applyFill="1" applyBorder="1" applyAlignment="1" applyProtection="1">
      <alignment horizontal="right"/>
      <protection hidden="1"/>
    </xf>
    <xf numFmtId="41" fontId="0" fillId="0" borderId="149" xfId="0" applyNumberFormat="1" applyBorder="1" applyAlignment="1" applyProtection="1">
      <alignment horizontal="right"/>
      <protection locked="0" hidden="1"/>
    </xf>
    <xf numFmtId="41" fontId="0" fillId="0" borderId="150" xfId="0" applyNumberFormat="1" applyBorder="1" applyAlignment="1" applyProtection="1">
      <alignment horizontal="right"/>
      <protection locked="0" hidden="1"/>
    </xf>
    <xf numFmtId="10" fontId="0" fillId="7" borderId="179" xfId="0" applyNumberFormat="1" applyFill="1" applyBorder="1" applyAlignment="1" applyProtection="1">
      <alignment horizontal="right"/>
      <protection hidden="1"/>
    </xf>
    <xf numFmtId="10" fontId="0" fillId="7" borderId="180" xfId="0" applyNumberFormat="1" applyFill="1" applyBorder="1" applyAlignment="1" applyProtection="1">
      <alignment horizontal="right"/>
      <protection hidden="1"/>
    </xf>
    <xf numFmtId="0" fontId="27" fillId="0" borderId="0" xfId="0" applyFont="1" applyAlignment="1">
      <alignment horizontal="left" wrapText="1"/>
    </xf>
    <xf numFmtId="41" fontId="0" fillId="8" borderId="179" xfId="0" applyNumberFormat="1" applyFill="1" applyBorder="1" applyAlignment="1" applyProtection="1">
      <alignment horizontal="right"/>
      <protection hidden="1"/>
    </xf>
    <xf numFmtId="41" fontId="0" fillId="8" borderId="180" xfId="0" applyNumberFormat="1" applyFill="1" applyBorder="1" applyAlignment="1" applyProtection="1">
      <alignment horizontal="right"/>
      <protection hidden="1"/>
    </xf>
    <xf numFmtId="41" fontId="6" fillId="0" borderId="193" xfId="1" applyNumberFormat="1" applyFont="1" applyBorder="1" applyAlignment="1" applyProtection="1">
      <alignment horizontal="right"/>
      <protection locked="0"/>
    </xf>
    <xf numFmtId="41" fontId="6" fillId="0" borderId="194" xfId="1" applyNumberFormat="1" applyFont="1" applyBorder="1" applyAlignment="1" applyProtection="1">
      <alignment horizontal="right"/>
      <protection locked="0"/>
    </xf>
    <xf numFmtId="41" fontId="0" fillId="0" borderId="21" xfId="0" applyNumberFormat="1" applyBorder="1" applyAlignment="1">
      <alignment horizontal="center"/>
    </xf>
    <xf numFmtId="41" fontId="0" fillId="0" borderId="22" xfId="0" applyNumberFormat="1" applyBorder="1" applyAlignment="1">
      <alignment horizontal="center"/>
    </xf>
    <xf numFmtId="41" fontId="0" fillId="7" borderId="195" xfId="0" applyNumberFormat="1" applyFill="1" applyBorder="1" applyAlignment="1" applyProtection="1">
      <alignment horizontal="right"/>
      <protection hidden="1"/>
    </xf>
    <xf numFmtId="41" fontId="0" fillId="7" borderId="196" xfId="0" applyNumberFormat="1" applyFill="1" applyBorder="1" applyAlignment="1" applyProtection="1">
      <alignment horizontal="right"/>
      <protection hidden="1"/>
    </xf>
    <xf numFmtId="41" fontId="0" fillId="0" borderId="179" xfId="0" applyNumberFormat="1" applyBorder="1" applyAlignment="1" applyProtection="1">
      <alignment horizontal="right"/>
      <protection locked="0" hidden="1"/>
    </xf>
    <xf numFmtId="41" fontId="0" fillId="0" borderId="180" xfId="0" applyNumberFormat="1" applyBorder="1" applyAlignment="1" applyProtection="1">
      <alignment horizontal="right"/>
      <protection locked="0" hidden="1"/>
    </xf>
    <xf numFmtId="0" fontId="6" fillId="2" borderId="4" xfId="0" applyFont="1" applyFill="1" applyBorder="1"/>
    <xf numFmtId="0" fontId="6" fillId="2" borderId="181" xfId="0" applyFont="1" applyFill="1" applyBorder="1"/>
    <xf numFmtId="43" fontId="10" fillId="0" borderId="3" xfId="0" applyNumberFormat="1" applyFont="1" applyBorder="1" applyAlignment="1">
      <alignment horizontal="left" vertical="top"/>
    </xf>
    <xf numFmtId="164" fontId="10" fillId="0" borderId="3" xfId="0" applyNumberFormat="1" applyFont="1" applyBorder="1" applyAlignment="1">
      <alignment horizontal="left" vertical="top"/>
    </xf>
    <xf numFmtId="164" fontId="0" fillId="0" borderId="3" xfId="0" applyNumberFormat="1" applyBorder="1"/>
    <xf numFmtId="43" fontId="1" fillId="0" borderId="1" xfId="0" applyNumberFormat="1" applyFont="1" applyBorder="1" applyAlignment="1">
      <alignment horizontal="left"/>
    </xf>
    <xf numFmtId="43" fontId="1" fillId="0" borderId="189" xfId="0" applyNumberFormat="1" applyFont="1" applyBorder="1" applyAlignment="1">
      <alignment horizontal="left"/>
    </xf>
    <xf numFmtId="0" fontId="13" fillId="2" borderId="190" xfId="0" applyFont="1" applyFill="1" applyBorder="1" applyAlignment="1">
      <alignment horizontal="center" vertical="center"/>
    </xf>
    <xf numFmtId="0" fontId="12" fillId="2" borderId="37" xfId="0" applyFont="1" applyFill="1" applyBorder="1"/>
    <xf numFmtId="0" fontId="12" fillId="2" borderId="191" xfId="0" applyFont="1" applyFill="1" applyBorder="1"/>
    <xf numFmtId="0" fontId="12" fillId="2" borderId="7" xfId="0" applyFont="1" applyFill="1" applyBorder="1"/>
    <xf numFmtId="0" fontId="12" fillId="2" borderId="2" xfId="0" applyFont="1" applyFill="1" applyBorder="1"/>
    <xf numFmtId="0" fontId="12" fillId="2" borderId="8" xfId="0" applyFont="1" applyFill="1" applyBorder="1"/>
    <xf numFmtId="0" fontId="37" fillId="2" borderId="184" xfId="0" applyFont="1" applyFill="1" applyBorder="1" applyAlignment="1">
      <alignment horizontal="center"/>
    </xf>
    <xf numFmtId="0" fontId="37" fillId="2" borderId="4" xfId="0" applyFont="1" applyFill="1" applyBorder="1" applyAlignment="1">
      <alignment horizontal="center"/>
    </xf>
    <xf numFmtId="0" fontId="37" fillId="2" borderId="181" xfId="0" applyFont="1" applyFill="1" applyBorder="1" applyAlignment="1">
      <alignment horizontal="center"/>
    </xf>
  </cellXfs>
  <cellStyles count="6">
    <cellStyle name="Comma" xfId="1" builtinId="3"/>
    <cellStyle name="Currency" xfId="2" builtinId="4"/>
    <cellStyle name="Hyperlink" xfId="5" builtinId="8"/>
    <cellStyle name="Normal" xfId="0" builtinId="0"/>
    <cellStyle name="Normal 2" xfId="3" xr:uid="{00000000-0005-0000-0000-000004000000}"/>
    <cellStyle name="Percent 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18</xdr:row>
      <xdr:rowOff>47625</xdr:rowOff>
    </xdr:from>
    <xdr:to>
      <xdr:col>8</xdr:col>
      <xdr:colOff>344311</xdr:colOff>
      <xdr:row>35</xdr:row>
      <xdr:rowOff>58575</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1428750" y="3686175"/>
          <a:ext cx="3097036" cy="3249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295275</xdr:colOff>
          <xdr:row>12</xdr:row>
          <xdr:rowOff>57150</xdr:rowOff>
        </xdr:from>
        <xdr:to>
          <xdr:col>5</xdr:col>
          <xdr:colOff>600075</xdr:colOff>
          <xdr:row>14</xdr:row>
          <xdr:rowOff>66675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5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64</xdr:row>
          <xdr:rowOff>133350</xdr:rowOff>
        </xdr:from>
        <xdr:to>
          <xdr:col>6</xdr:col>
          <xdr:colOff>142875</xdr:colOff>
          <xdr:row>67</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5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64</xdr:row>
          <xdr:rowOff>133350</xdr:rowOff>
        </xdr:from>
        <xdr:to>
          <xdr:col>6</xdr:col>
          <xdr:colOff>542925</xdr:colOff>
          <xdr:row>67</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5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1200150</xdr:colOff>
          <xdr:row>57</xdr:row>
          <xdr:rowOff>142875</xdr:rowOff>
        </xdr:from>
        <xdr:to>
          <xdr:col>5</xdr:col>
          <xdr:colOff>323850</xdr:colOff>
          <xdr:row>60</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5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771525</xdr:colOff>
          <xdr:row>57</xdr:row>
          <xdr:rowOff>142875</xdr:rowOff>
        </xdr:from>
        <xdr:to>
          <xdr:col>4</xdr:col>
          <xdr:colOff>1247775</xdr:colOff>
          <xdr:row>60</xdr:row>
          <xdr:rowOff>19050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5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71</xdr:row>
          <xdr:rowOff>152400</xdr:rowOff>
        </xdr:from>
        <xdr:to>
          <xdr:col>6</xdr:col>
          <xdr:colOff>600075</xdr:colOff>
          <xdr:row>73</xdr:row>
          <xdr:rowOff>28575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5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666750</xdr:colOff>
          <xdr:row>71</xdr:row>
          <xdr:rowOff>152400</xdr:rowOff>
        </xdr:from>
        <xdr:to>
          <xdr:col>8</xdr:col>
          <xdr:colOff>209550</xdr:colOff>
          <xdr:row>73</xdr:row>
          <xdr:rowOff>38100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5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342900</xdr:colOff>
          <xdr:row>37</xdr:row>
          <xdr:rowOff>133350</xdr:rowOff>
        </xdr:from>
        <xdr:to>
          <xdr:col>4</xdr:col>
          <xdr:colOff>609600</xdr:colOff>
          <xdr:row>39</xdr:row>
          <xdr:rowOff>85725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6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790575</xdr:colOff>
          <xdr:row>37</xdr:row>
          <xdr:rowOff>133350</xdr:rowOff>
        </xdr:from>
        <xdr:to>
          <xdr:col>4</xdr:col>
          <xdr:colOff>1238250</xdr:colOff>
          <xdr:row>39</xdr:row>
          <xdr:rowOff>85725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6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1181100</xdr:colOff>
          <xdr:row>44</xdr:row>
          <xdr:rowOff>133350</xdr:rowOff>
        </xdr:from>
        <xdr:to>
          <xdr:col>5</xdr:col>
          <xdr:colOff>285750</xdr:colOff>
          <xdr:row>46</xdr:row>
          <xdr:rowOff>85725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6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371475</xdr:colOff>
          <xdr:row>44</xdr:row>
          <xdr:rowOff>133350</xdr:rowOff>
        </xdr:from>
        <xdr:to>
          <xdr:col>5</xdr:col>
          <xdr:colOff>609600</xdr:colOff>
          <xdr:row>46</xdr:row>
          <xdr:rowOff>85725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6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49</xdr:row>
          <xdr:rowOff>19050</xdr:rowOff>
        </xdr:from>
        <xdr:to>
          <xdr:col>2</xdr:col>
          <xdr:colOff>304800</xdr:colOff>
          <xdr:row>50</xdr:row>
          <xdr:rowOff>28575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6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49</xdr:row>
          <xdr:rowOff>19050</xdr:rowOff>
        </xdr:from>
        <xdr:to>
          <xdr:col>2</xdr:col>
          <xdr:colOff>561975</xdr:colOff>
          <xdr:row>50</xdr:row>
          <xdr:rowOff>28575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6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962025</xdr:colOff>
          <xdr:row>29</xdr:row>
          <xdr:rowOff>142875</xdr:rowOff>
        </xdr:from>
        <xdr:to>
          <xdr:col>6</xdr:col>
          <xdr:colOff>209550</xdr:colOff>
          <xdr:row>31</xdr:row>
          <xdr:rowOff>66675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6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29</xdr:row>
          <xdr:rowOff>152400</xdr:rowOff>
        </xdr:from>
        <xdr:to>
          <xdr:col>6</xdr:col>
          <xdr:colOff>609600</xdr:colOff>
          <xdr:row>31</xdr:row>
          <xdr:rowOff>76200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6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847725</xdr:colOff>
          <xdr:row>67</xdr:row>
          <xdr:rowOff>114300</xdr:rowOff>
        </xdr:from>
        <xdr:to>
          <xdr:col>4</xdr:col>
          <xdr:colOff>114300</xdr:colOff>
          <xdr:row>69</xdr:row>
          <xdr:rowOff>66675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6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67</xdr:row>
          <xdr:rowOff>114300</xdr:rowOff>
        </xdr:from>
        <xdr:to>
          <xdr:col>4</xdr:col>
          <xdr:colOff>504825</xdr:colOff>
          <xdr:row>69</xdr:row>
          <xdr:rowOff>66675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6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58</xdr:row>
          <xdr:rowOff>66675</xdr:rowOff>
        </xdr:from>
        <xdr:to>
          <xdr:col>6</xdr:col>
          <xdr:colOff>190500</xdr:colOff>
          <xdr:row>60</xdr:row>
          <xdr:rowOff>57150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6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58</xdr:row>
          <xdr:rowOff>66675</xdr:rowOff>
        </xdr:from>
        <xdr:to>
          <xdr:col>5</xdr:col>
          <xdr:colOff>866775</xdr:colOff>
          <xdr:row>60</xdr:row>
          <xdr:rowOff>57150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6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742950</xdr:colOff>
          <xdr:row>27</xdr:row>
          <xdr:rowOff>0</xdr:rowOff>
        </xdr:from>
        <xdr:to>
          <xdr:col>6</xdr:col>
          <xdr:colOff>161925</xdr:colOff>
          <xdr:row>28</xdr:row>
          <xdr:rowOff>85725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6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27</xdr:row>
          <xdr:rowOff>0</xdr:rowOff>
        </xdr:from>
        <xdr:to>
          <xdr:col>6</xdr:col>
          <xdr:colOff>542925</xdr:colOff>
          <xdr:row>28</xdr:row>
          <xdr:rowOff>85725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6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1057275</xdr:colOff>
          <xdr:row>12</xdr:row>
          <xdr:rowOff>123825</xdr:rowOff>
        </xdr:from>
        <xdr:to>
          <xdr:col>6</xdr:col>
          <xdr:colOff>400050</xdr:colOff>
          <xdr:row>15</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6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12</xdr:row>
          <xdr:rowOff>123825</xdr:rowOff>
        </xdr:from>
        <xdr:to>
          <xdr:col>7</xdr:col>
          <xdr:colOff>0</xdr:colOff>
          <xdr:row>15</xdr:row>
          <xdr:rowOff>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6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923925</xdr:colOff>
          <xdr:row>20</xdr:row>
          <xdr:rowOff>142875</xdr:rowOff>
        </xdr:from>
        <xdr:to>
          <xdr:col>6</xdr:col>
          <xdr:colOff>133350</xdr:colOff>
          <xdr:row>22</xdr:row>
          <xdr:rowOff>66675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6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20</xdr:row>
          <xdr:rowOff>142875</xdr:rowOff>
        </xdr:from>
        <xdr:to>
          <xdr:col>6</xdr:col>
          <xdr:colOff>609600</xdr:colOff>
          <xdr:row>22</xdr:row>
          <xdr:rowOff>66675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6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133350</xdr:rowOff>
        </xdr:from>
        <xdr:to>
          <xdr:col>4</xdr:col>
          <xdr:colOff>438150</xdr:colOff>
          <xdr:row>8</xdr:row>
          <xdr:rowOff>9525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6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5</xdr:row>
          <xdr:rowOff>133350</xdr:rowOff>
        </xdr:from>
        <xdr:to>
          <xdr:col>4</xdr:col>
          <xdr:colOff>609600</xdr:colOff>
          <xdr:row>8</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6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314325</xdr:colOff>
          <xdr:row>48</xdr:row>
          <xdr:rowOff>0</xdr:rowOff>
        </xdr:from>
        <xdr:to>
          <xdr:col>3</xdr:col>
          <xdr:colOff>142875</xdr:colOff>
          <xdr:row>49</xdr:row>
          <xdr:rowOff>57150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7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47</xdr:row>
          <xdr:rowOff>152400</xdr:rowOff>
        </xdr:from>
        <xdr:to>
          <xdr:col>3</xdr:col>
          <xdr:colOff>571500</xdr:colOff>
          <xdr:row>50</xdr:row>
          <xdr:rowOff>9525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7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704850</xdr:colOff>
          <xdr:row>40</xdr:row>
          <xdr:rowOff>19050</xdr:rowOff>
        </xdr:from>
        <xdr:to>
          <xdr:col>3</xdr:col>
          <xdr:colOff>1152525</xdr:colOff>
          <xdr:row>41</xdr:row>
          <xdr:rowOff>76200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7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40</xdr:row>
          <xdr:rowOff>19050</xdr:rowOff>
        </xdr:from>
        <xdr:to>
          <xdr:col>4</xdr:col>
          <xdr:colOff>466725</xdr:colOff>
          <xdr:row>41</xdr:row>
          <xdr:rowOff>76200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7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40</xdr:row>
          <xdr:rowOff>19050</xdr:rowOff>
        </xdr:from>
        <xdr:to>
          <xdr:col>4</xdr:col>
          <xdr:colOff>1171575</xdr:colOff>
          <xdr:row>41</xdr:row>
          <xdr:rowOff>76200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7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xdr:row>
          <xdr:rowOff>133350</xdr:rowOff>
        </xdr:from>
        <xdr:to>
          <xdr:col>3</xdr:col>
          <xdr:colOff>476250</xdr:colOff>
          <xdr:row>11</xdr:row>
          <xdr:rowOff>28575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7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9</xdr:row>
          <xdr:rowOff>133350</xdr:rowOff>
        </xdr:from>
        <xdr:to>
          <xdr:col>3</xdr:col>
          <xdr:colOff>104775</xdr:colOff>
          <xdr:row>11</xdr:row>
          <xdr:rowOff>28575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7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37</xdr:row>
          <xdr:rowOff>0</xdr:rowOff>
        </xdr:from>
        <xdr:to>
          <xdr:col>4</xdr:col>
          <xdr:colOff>609600</xdr:colOff>
          <xdr:row>38</xdr:row>
          <xdr:rowOff>57150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7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742950</xdr:colOff>
          <xdr:row>37</xdr:row>
          <xdr:rowOff>0</xdr:rowOff>
        </xdr:from>
        <xdr:to>
          <xdr:col>4</xdr:col>
          <xdr:colOff>314325</xdr:colOff>
          <xdr:row>38</xdr:row>
          <xdr:rowOff>38100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7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Attached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17</xdr:row>
          <xdr:rowOff>123825</xdr:rowOff>
        </xdr:from>
        <xdr:to>
          <xdr:col>4</xdr:col>
          <xdr:colOff>1076325</xdr:colOff>
          <xdr:row>19</xdr:row>
          <xdr:rowOff>76200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7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1028700</xdr:colOff>
          <xdr:row>17</xdr:row>
          <xdr:rowOff>114300</xdr:rowOff>
        </xdr:from>
        <xdr:to>
          <xdr:col>4</xdr:col>
          <xdr:colOff>1238250</xdr:colOff>
          <xdr:row>19</xdr:row>
          <xdr:rowOff>66675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7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23</xdr:row>
          <xdr:rowOff>0</xdr:rowOff>
        </xdr:from>
        <xdr:to>
          <xdr:col>6</xdr:col>
          <xdr:colOff>609600</xdr:colOff>
          <xdr:row>24</xdr:row>
          <xdr:rowOff>85725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7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23</xdr:row>
          <xdr:rowOff>0</xdr:rowOff>
        </xdr:from>
        <xdr:to>
          <xdr:col>7</xdr:col>
          <xdr:colOff>171450</xdr:colOff>
          <xdr:row>24</xdr:row>
          <xdr:rowOff>85725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7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1009650</xdr:colOff>
          <xdr:row>58</xdr:row>
          <xdr:rowOff>152400</xdr:rowOff>
        </xdr:from>
        <xdr:to>
          <xdr:col>5</xdr:col>
          <xdr:colOff>200025</xdr:colOff>
          <xdr:row>60</xdr:row>
          <xdr:rowOff>76200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7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Attached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752475</xdr:colOff>
          <xdr:row>27</xdr:row>
          <xdr:rowOff>133350</xdr:rowOff>
        </xdr:from>
        <xdr:to>
          <xdr:col>8</xdr:col>
          <xdr:colOff>66675</xdr:colOff>
          <xdr:row>29</xdr:row>
          <xdr:rowOff>85725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7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29</xdr:row>
          <xdr:rowOff>133350</xdr:rowOff>
        </xdr:from>
        <xdr:to>
          <xdr:col>6</xdr:col>
          <xdr:colOff>609600</xdr:colOff>
          <xdr:row>31</xdr:row>
          <xdr:rowOff>57150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7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676275</xdr:colOff>
          <xdr:row>29</xdr:row>
          <xdr:rowOff>114300</xdr:rowOff>
        </xdr:from>
        <xdr:to>
          <xdr:col>7</xdr:col>
          <xdr:colOff>209550</xdr:colOff>
          <xdr:row>31</xdr:row>
          <xdr:rowOff>66675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7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4</xdr:row>
          <xdr:rowOff>133350</xdr:rowOff>
        </xdr:from>
        <xdr:to>
          <xdr:col>4</xdr:col>
          <xdr:colOff>1028700</xdr:colOff>
          <xdr:row>7</xdr:row>
          <xdr:rowOff>19050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7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1047750</xdr:colOff>
          <xdr:row>4</xdr:row>
          <xdr:rowOff>133350</xdr:rowOff>
        </xdr:from>
        <xdr:to>
          <xdr:col>5</xdr:col>
          <xdr:colOff>0</xdr:colOff>
          <xdr:row>7</xdr:row>
          <xdr:rowOff>19050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7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1171575</xdr:colOff>
          <xdr:row>61</xdr:row>
          <xdr:rowOff>133350</xdr:rowOff>
        </xdr:from>
        <xdr:to>
          <xdr:col>5</xdr:col>
          <xdr:colOff>266700</xdr:colOff>
          <xdr:row>63</xdr:row>
          <xdr:rowOff>47625</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7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61</xdr:row>
          <xdr:rowOff>133350</xdr:rowOff>
        </xdr:from>
        <xdr:to>
          <xdr:col>5</xdr:col>
          <xdr:colOff>609600</xdr:colOff>
          <xdr:row>63</xdr:row>
          <xdr:rowOff>47625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7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714375</xdr:colOff>
          <xdr:row>61</xdr:row>
          <xdr:rowOff>133350</xdr:rowOff>
        </xdr:from>
        <xdr:to>
          <xdr:col>6</xdr:col>
          <xdr:colOff>123825</xdr:colOff>
          <xdr:row>63</xdr:row>
          <xdr:rowOff>47625</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7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7</xdr:row>
          <xdr:rowOff>38100</xdr:rowOff>
        </xdr:from>
        <xdr:to>
          <xdr:col>2</xdr:col>
          <xdr:colOff>438150</xdr:colOff>
          <xdr:row>8</xdr:row>
          <xdr:rowOff>123825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8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000" b="0" i="0" u="none" strike="noStrike" baseline="0">
                  <a:solidFill>
                    <a:srgbClr val="000000"/>
                  </a:solidFill>
                  <a:latin typeface="Arial"/>
                  <a:cs typeface="Arial"/>
                </a:rPr>
                <a:t> 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30</xdr:row>
          <xdr:rowOff>133350</xdr:rowOff>
        </xdr:from>
        <xdr:to>
          <xdr:col>2</xdr:col>
          <xdr:colOff>466725</xdr:colOff>
          <xdr:row>32</xdr:row>
          <xdr:rowOff>85725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8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30</xdr:row>
          <xdr:rowOff>114300</xdr:rowOff>
        </xdr:from>
        <xdr:to>
          <xdr:col>3</xdr:col>
          <xdr:colOff>295275</xdr:colOff>
          <xdr:row>32</xdr:row>
          <xdr:rowOff>76200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8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25</xdr:row>
          <xdr:rowOff>142875</xdr:rowOff>
        </xdr:from>
        <xdr:to>
          <xdr:col>5</xdr:col>
          <xdr:colOff>723900</xdr:colOff>
          <xdr:row>26</xdr:row>
          <xdr:rowOff>247650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8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666750</xdr:colOff>
          <xdr:row>26</xdr:row>
          <xdr:rowOff>9525</xdr:rowOff>
        </xdr:from>
        <xdr:to>
          <xdr:col>6</xdr:col>
          <xdr:colOff>19050</xdr:colOff>
          <xdr:row>26</xdr:row>
          <xdr:rowOff>247650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8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123825</xdr:rowOff>
        </xdr:from>
        <xdr:to>
          <xdr:col>3</xdr:col>
          <xdr:colOff>609600</xdr:colOff>
          <xdr:row>38</xdr:row>
          <xdr:rowOff>57150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8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828675</xdr:colOff>
          <xdr:row>36</xdr:row>
          <xdr:rowOff>171450</xdr:rowOff>
        </xdr:from>
        <xdr:to>
          <xdr:col>4</xdr:col>
          <xdr:colOff>133350</xdr:colOff>
          <xdr:row>38</xdr:row>
          <xdr:rowOff>9525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8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51</xdr:row>
          <xdr:rowOff>152400</xdr:rowOff>
        </xdr:from>
        <xdr:to>
          <xdr:col>5</xdr:col>
          <xdr:colOff>695325</xdr:colOff>
          <xdr:row>53</xdr:row>
          <xdr:rowOff>19050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8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51</xdr:row>
          <xdr:rowOff>142875</xdr:rowOff>
        </xdr:from>
        <xdr:to>
          <xdr:col>6</xdr:col>
          <xdr:colOff>457200</xdr:colOff>
          <xdr:row>53</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8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55</xdr:row>
          <xdr:rowOff>152400</xdr:rowOff>
        </xdr:from>
        <xdr:to>
          <xdr:col>5</xdr:col>
          <xdr:colOff>752475</xdr:colOff>
          <xdr:row>57</xdr:row>
          <xdr:rowOff>66675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8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790575</xdr:colOff>
          <xdr:row>55</xdr:row>
          <xdr:rowOff>152400</xdr:rowOff>
        </xdr:from>
        <xdr:to>
          <xdr:col>5</xdr:col>
          <xdr:colOff>1009650</xdr:colOff>
          <xdr:row>57</xdr:row>
          <xdr:rowOff>66675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8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haggard\AppData\Local\Microsoft\Windows\INetCache\Content.Outlook\DWD67LEX\2016%20Attest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haggard\AppData\Local\Microsoft\Windows\INetCache\Content.Outlook\DWD67LEX\AS%202015%20-1%20to%204%20LOB_or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estation"/>
      <sheetName val="1a. Questionnaire"/>
      <sheetName val="1b. Questionnaire (cont)"/>
      <sheetName val="1c. Questionnaire (cont)"/>
      <sheetName val="1d. Questionnaire (cont)"/>
    </sheetNames>
    <sheetDataSet>
      <sheetData sheetId="0">
        <row r="6">
          <cell r="A6" t="str">
            <v>December 31, 2016</v>
          </cell>
        </row>
      </sheetData>
      <sheetData sheetId="1"/>
      <sheetData sheetId="2">
        <row r="2">
          <cell r="M2" t="str">
            <v>GAAP</v>
          </cell>
        </row>
        <row r="3">
          <cell r="M3" t="str">
            <v>Mod. GAAP</v>
          </cell>
        </row>
        <row r="4">
          <cell r="M4" t="str">
            <v>SAP</v>
          </cell>
        </row>
        <row r="5">
          <cell r="M5">
            <v>0</v>
          </cell>
        </row>
        <row r="12">
          <cell r="M12" t="str">
            <v>Mod. SAP</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Page"/>
      <sheetName val="Table of Contents"/>
      <sheetName val="2. Balance Sheet"/>
      <sheetName val="3. Statement of Income - C&amp;S"/>
      <sheetName val="4a. Questionnaire"/>
      <sheetName val="4b. Questionnaire (cont)"/>
      <sheetName val="4c. Questionnaire (cont)"/>
      <sheetName val="4d. Questionnaire (cont)"/>
      <sheetName val="5. Premium Schedule"/>
      <sheetName val="6. Reinsurance"/>
      <sheetName val="7. Unpaid Losses &amp; LAE"/>
      <sheetName val="8. Loss &amp; LAE Paid and Incurred"/>
      <sheetName val="9a. Summary - NL &amp; LAE"/>
      <sheetName val="9b. Summary-Loss Dev."/>
      <sheetName val="10a. Auto Liability-NL &amp; LAE"/>
      <sheetName val="10b. Auto Liability-Loss Dev."/>
      <sheetName val="11a. G&amp;P Liability-NL &amp; LAE"/>
      <sheetName val="11b. G&amp;P Liability-Loss Dev."/>
      <sheetName val="12a.Professional Liab.-NL &amp; LAE"/>
      <sheetName val="12b.Professional Liab-Loss Dev."/>
      <sheetName val="13a. Property - NL &amp; LAE"/>
      <sheetName val="13B. Property - Loss Dev."/>
      <sheetName val="14a. Worker's Comp. - NL &amp; LAE"/>
      <sheetName val="14b. Worker's Comp. - Loss Dev."/>
      <sheetName val="15a. All Other (a) -NL &amp; LAE"/>
      <sheetName val="15b. All Other (a) - Loss Dev."/>
      <sheetName val="16a.  All Other (b) -NL &amp; LAE"/>
      <sheetName val="16b. All Other (b) - Loss Dev."/>
      <sheetName val="17a.  All Other (c) -NL &amp; LAE"/>
      <sheetName val="17b. All Other (c) - Loss Dev."/>
      <sheetName val="18a.  All Other (d) -NL &amp; LAE"/>
      <sheetName val="18b. All Other (d) - Loss Dev."/>
      <sheetName val="19.Investment Schedule"/>
      <sheetName val="20.Cross Check"/>
      <sheetName val="VOID"/>
    </sheetNames>
    <sheetDataSet>
      <sheetData sheetId="0" refreshError="1">
        <row r="3">
          <cell r="A3" t="str">
            <v>December 31, 2016</v>
          </cell>
          <cell r="T3" t="str">
            <v>Pure</v>
          </cell>
        </row>
        <row r="5">
          <cell r="T5" t="str">
            <v>Branch</v>
          </cell>
        </row>
        <row r="6">
          <cell r="T6" t="str">
            <v>LLC</v>
          </cell>
        </row>
        <row r="7">
          <cell r="T7" t="str">
            <v>Assoc.</v>
          </cell>
        </row>
        <row r="8">
          <cell r="T8" t="str">
            <v>Sponsored</v>
          </cell>
        </row>
        <row r="10">
          <cell r="T10" t="str">
            <v>SPC</v>
          </cell>
        </row>
        <row r="11">
          <cell r="T11" t="str">
            <v>Industrial Insured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3">
          <cell r="A3" t="str">
            <v/>
          </cell>
          <cell r="L3" t="str">
            <v>NET LOSSES AND LAE</v>
          </cell>
        </row>
      </sheetData>
      <sheetData sheetId="25" refreshError="1">
        <row r="3">
          <cell r="A3" t="str">
            <v/>
          </cell>
          <cell r="O3" t="str">
            <v>LOSS DEVELOPMENT</v>
          </cell>
        </row>
      </sheetData>
      <sheetData sheetId="26" refreshError="1">
        <row r="3">
          <cell r="A3" t="str">
            <v/>
          </cell>
          <cell r="L3" t="str">
            <v>NET LOSSES &amp; LAE</v>
          </cell>
        </row>
      </sheetData>
      <sheetData sheetId="27" refreshError="1">
        <row r="3">
          <cell r="A3" t="str">
            <v/>
          </cell>
          <cell r="O3" t="str">
            <v>LOSS DEVELOPMENT</v>
          </cell>
        </row>
      </sheetData>
      <sheetData sheetId="28" refreshError="1">
        <row r="3">
          <cell r="A3" t="str">
            <v/>
          </cell>
          <cell r="L3" t="str">
            <v>NET LOSSES &amp; LAE</v>
          </cell>
        </row>
      </sheetData>
      <sheetData sheetId="29" refreshError="1">
        <row r="3">
          <cell r="A3" t="str">
            <v/>
          </cell>
          <cell r="O3" t="str">
            <v>LOSS DEVELOPMENT</v>
          </cell>
        </row>
      </sheetData>
      <sheetData sheetId="30" refreshError="1">
        <row r="3">
          <cell r="A3" t="str">
            <v/>
          </cell>
          <cell r="L3" t="str">
            <v>NET LOSSES &amp; LAE</v>
          </cell>
        </row>
      </sheetData>
      <sheetData sheetId="31" refreshError="1">
        <row r="3">
          <cell r="A3" t="str">
            <v/>
          </cell>
          <cell r="O3" t="str">
            <v>LOSS DEVELOPMENT</v>
          </cell>
        </row>
      </sheetData>
      <sheetData sheetId="32" refreshError="1"/>
      <sheetData sheetId="33" refreshError="1"/>
      <sheetData sheetId="3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vmlDrawing" Target="../drawings/vmlDrawing2.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3.vml"/><Relationship Id="rId21" Type="http://schemas.openxmlformats.org/officeDocument/2006/relationships/ctrlProp" Target="../ctrlProps/ctrlProp45.x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2" Type="http://schemas.openxmlformats.org/officeDocument/2006/relationships/drawing" Target="../drawings/drawing4.xml"/><Relationship Id="rId16" Type="http://schemas.openxmlformats.org/officeDocument/2006/relationships/ctrlProp" Target="../ctrlProps/ctrlProp40.xml"/><Relationship Id="rId20" Type="http://schemas.openxmlformats.org/officeDocument/2006/relationships/ctrlProp" Target="../ctrlProps/ctrlProp44.xml"/><Relationship Id="rId1" Type="http://schemas.openxmlformats.org/officeDocument/2006/relationships/printerSettings" Target="../printerSettings/printerSettings8.bin"/><Relationship Id="rId6" Type="http://schemas.openxmlformats.org/officeDocument/2006/relationships/ctrlProp" Target="../ctrlProps/ctrlProp30.xml"/><Relationship Id="rId11" Type="http://schemas.openxmlformats.org/officeDocument/2006/relationships/ctrlProp" Target="../ctrlProps/ctrlProp35.xml"/><Relationship Id="rId24" Type="http://schemas.openxmlformats.org/officeDocument/2006/relationships/ctrlProp" Target="../ctrlProps/ctrlProp48.xml"/><Relationship Id="rId5" Type="http://schemas.openxmlformats.org/officeDocument/2006/relationships/ctrlProp" Target="../ctrlProps/ctrlProp29.xml"/><Relationship Id="rId15" Type="http://schemas.openxmlformats.org/officeDocument/2006/relationships/ctrlProp" Target="../ctrlProps/ctrlProp39.xml"/><Relationship Id="rId23" Type="http://schemas.openxmlformats.org/officeDocument/2006/relationships/ctrlProp" Target="../ctrlProps/ctrlProp47.xml"/><Relationship Id="rId10" Type="http://schemas.openxmlformats.org/officeDocument/2006/relationships/ctrlProp" Target="../ctrlProps/ctrlProp34.xml"/><Relationship Id="rId19" Type="http://schemas.openxmlformats.org/officeDocument/2006/relationships/ctrlProp" Target="../ctrlProps/ctrlProp43.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 Id="rId22" Type="http://schemas.openxmlformats.org/officeDocument/2006/relationships/ctrlProp" Target="../ctrlProps/ctrlProp4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4.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T59"/>
  <sheetViews>
    <sheetView showGridLines="0" showRuler="0" zoomScaleNormal="100" zoomScaleSheetLayoutView="100" workbookViewId="0">
      <selection activeCell="P19" sqref="P19"/>
    </sheetView>
  </sheetViews>
  <sheetFormatPr defaultRowHeight="15" x14ac:dyDescent="0.25"/>
  <cols>
    <col min="2" max="2" width="10.7109375" customWidth="1"/>
    <col min="3" max="3" width="6.5703125" customWidth="1"/>
    <col min="4" max="4" width="2" bestFit="1" customWidth="1"/>
    <col min="5" max="5" width="12.85546875" customWidth="1"/>
    <col min="6" max="6" width="10.28515625" customWidth="1"/>
    <col min="7" max="7" width="9.140625" customWidth="1"/>
    <col min="8" max="8" width="2" customWidth="1"/>
    <col min="11" max="11" width="9.140625" customWidth="1"/>
    <col min="20" max="20" width="9.140625" hidden="1" customWidth="1"/>
  </cols>
  <sheetData>
    <row r="2" spans="1:20" x14ac:dyDescent="0.25">
      <c r="G2" s="1"/>
      <c r="J2" s="2"/>
      <c r="K2" s="3"/>
    </row>
    <row r="3" spans="1:20" ht="6" customHeight="1" x14ac:dyDescent="0.25">
      <c r="A3" s="273"/>
      <c r="B3" s="273"/>
      <c r="C3" s="273"/>
      <c r="D3" s="273"/>
      <c r="E3" s="273"/>
      <c r="F3" s="273"/>
      <c r="G3" s="273"/>
      <c r="H3" s="273"/>
      <c r="I3" s="273"/>
      <c r="J3" s="273"/>
      <c r="K3" s="273"/>
    </row>
    <row r="4" spans="1:20" ht="3" customHeight="1" x14ac:dyDescent="0.25"/>
    <row r="5" spans="1:20" ht="18" x14ac:dyDescent="0.25">
      <c r="A5" s="292" t="s">
        <v>508</v>
      </c>
      <c r="B5" s="292"/>
      <c r="C5" s="292"/>
      <c r="D5" s="292"/>
      <c r="E5" s="292"/>
      <c r="F5" s="292"/>
      <c r="G5" s="292"/>
      <c r="H5" s="292"/>
      <c r="I5" s="292"/>
      <c r="J5" s="292"/>
      <c r="K5" s="292"/>
    </row>
    <row r="6" spans="1:20" ht="18" x14ac:dyDescent="0.25">
      <c r="A6" s="293">
        <f>IF(ISBLANK($C$14),"December 31, 2022",$C$14)</f>
        <v>45657</v>
      </c>
      <c r="B6" s="293"/>
      <c r="C6" s="293"/>
      <c r="D6" s="293"/>
      <c r="E6" s="293"/>
      <c r="F6" s="293"/>
      <c r="G6" s="293"/>
      <c r="H6" s="293"/>
      <c r="I6" s="293"/>
      <c r="J6" s="293"/>
      <c r="K6" s="293"/>
      <c r="T6" s="4"/>
    </row>
    <row r="7" spans="1:20" ht="18" x14ac:dyDescent="0.25">
      <c r="K7" s="5"/>
      <c r="T7" s="4"/>
    </row>
    <row r="8" spans="1:20" x14ac:dyDescent="0.25">
      <c r="A8" s="291"/>
      <c r="B8" s="291"/>
      <c r="C8" s="291"/>
      <c r="D8" s="291"/>
      <c r="E8" s="291"/>
      <c r="F8" s="291"/>
      <c r="G8" s="291"/>
      <c r="H8" s="291"/>
      <c r="I8" s="291"/>
      <c r="J8" s="291"/>
      <c r="K8" s="291"/>
      <c r="T8" s="4"/>
    </row>
    <row r="9" spans="1:20" ht="21" thickBot="1" x14ac:dyDescent="0.35">
      <c r="A9" s="6"/>
      <c r="B9" s="279" t="s">
        <v>0</v>
      </c>
      <c r="C9" s="279"/>
      <c r="D9" s="279"/>
      <c r="E9" s="279"/>
      <c r="F9" s="279"/>
      <c r="G9" s="279"/>
      <c r="H9" s="279"/>
      <c r="I9" s="279"/>
      <c r="J9" s="279"/>
      <c r="P9" s="7"/>
      <c r="T9" s="4"/>
    </row>
    <row r="10" spans="1:20" x14ac:dyDescent="0.25">
      <c r="A10" s="280" t="s">
        <v>1</v>
      </c>
      <c r="B10" s="280"/>
      <c r="C10" s="280"/>
      <c r="D10" s="280"/>
      <c r="E10" s="280"/>
      <c r="F10" s="280"/>
      <c r="G10" s="280"/>
      <c r="H10" s="280"/>
      <c r="I10" s="280"/>
      <c r="J10" s="280"/>
      <c r="K10" s="280"/>
      <c r="T10" s="4"/>
    </row>
    <row r="11" spans="1:20" x14ac:dyDescent="0.25">
      <c r="A11" s="8"/>
      <c r="B11" s="8"/>
      <c r="C11" s="8"/>
      <c r="D11" s="8"/>
      <c r="E11" s="8"/>
      <c r="F11" s="8"/>
      <c r="G11" s="8"/>
      <c r="H11" s="8"/>
      <c r="I11" s="8"/>
      <c r="J11" s="8"/>
      <c r="K11" s="8"/>
      <c r="T11" s="4"/>
    </row>
    <row r="12" spans="1:20" ht="23.25" x14ac:dyDescent="0.35">
      <c r="A12" s="281" t="s">
        <v>2</v>
      </c>
      <c r="B12" s="281"/>
      <c r="C12" s="281"/>
      <c r="D12" s="281"/>
      <c r="E12" s="281"/>
      <c r="F12" s="281"/>
      <c r="G12" s="281"/>
      <c r="H12" s="281"/>
      <c r="I12" s="281"/>
      <c r="J12" s="281"/>
      <c r="K12" s="281"/>
      <c r="T12" s="4"/>
    </row>
    <row r="13" spans="1:20" x14ac:dyDescent="0.25">
      <c r="A13" s="8"/>
      <c r="B13" s="8"/>
      <c r="C13" s="8"/>
      <c r="D13" s="8"/>
      <c r="E13" s="8"/>
      <c r="F13" s="8"/>
      <c r="G13" s="8"/>
      <c r="H13" s="8"/>
      <c r="I13" s="8"/>
      <c r="J13" s="8"/>
      <c r="K13" s="8"/>
      <c r="T13" s="4"/>
    </row>
    <row r="14" spans="1:20" x14ac:dyDescent="0.25">
      <c r="A14" s="282" t="s">
        <v>3</v>
      </c>
      <c r="B14" s="282"/>
      <c r="C14" s="283">
        <v>45657</v>
      </c>
      <c r="D14" s="284"/>
      <c r="E14" s="284"/>
      <c r="G14" s="275" t="s">
        <v>4</v>
      </c>
      <c r="H14" s="273"/>
      <c r="I14" s="273"/>
      <c r="J14" s="285"/>
      <c r="K14" s="286"/>
      <c r="T14" s="4"/>
    </row>
    <row r="15" spans="1:20" x14ac:dyDescent="0.25">
      <c r="A15" s="8"/>
      <c r="B15" s="8"/>
      <c r="C15" s="8"/>
      <c r="D15" s="8"/>
      <c r="E15" s="8"/>
      <c r="F15" s="8"/>
      <c r="G15" s="8"/>
      <c r="H15" s="8"/>
      <c r="I15" s="8"/>
      <c r="J15" s="8"/>
      <c r="K15" s="8"/>
      <c r="T15" s="4"/>
    </row>
    <row r="16" spans="1:20" x14ac:dyDescent="0.25">
      <c r="A16" s="8"/>
      <c r="B16" s="8"/>
      <c r="C16" s="8"/>
      <c r="D16" s="8"/>
      <c r="E16" s="8"/>
      <c r="F16" s="8"/>
      <c r="G16" s="8"/>
      <c r="H16" s="8"/>
      <c r="I16" s="8"/>
      <c r="J16" s="8"/>
      <c r="K16" s="8"/>
      <c r="T16" s="4"/>
    </row>
    <row r="17" spans="1:20" x14ac:dyDescent="0.25">
      <c r="A17" s="294" t="s">
        <v>507</v>
      </c>
      <c r="B17" s="294"/>
      <c r="C17" s="294"/>
      <c r="D17" s="294"/>
      <c r="E17" s="294"/>
      <c r="F17" s="294"/>
      <c r="G17" s="294"/>
      <c r="H17" s="294"/>
      <c r="I17" s="294"/>
      <c r="J17" s="294"/>
      <c r="K17" s="8"/>
      <c r="T17" s="4"/>
    </row>
    <row r="18" spans="1:20" x14ac:dyDescent="0.25">
      <c r="A18" s="8"/>
      <c r="B18" s="8"/>
      <c r="C18" s="8"/>
      <c r="D18" s="8"/>
      <c r="E18" s="8"/>
      <c r="F18" s="8"/>
      <c r="G18" s="8"/>
      <c r="H18" s="8"/>
      <c r="I18" s="8"/>
      <c r="J18" s="8"/>
      <c r="K18" s="8"/>
      <c r="T18" s="4"/>
    </row>
    <row r="19" spans="1:20" x14ac:dyDescent="0.25">
      <c r="A19" s="8"/>
      <c r="B19" s="8"/>
      <c r="C19" s="8"/>
      <c r="D19" s="8"/>
      <c r="E19" s="8"/>
      <c r="F19" s="8"/>
      <c r="G19" s="8"/>
      <c r="H19" s="8"/>
      <c r="I19" s="8"/>
      <c r="J19" s="8"/>
      <c r="K19" s="8"/>
      <c r="T19" s="4"/>
    </row>
    <row r="20" spans="1:20" x14ac:dyDescent="0.25">
      <c r="A20" s="8"/>
      <c r="B20" s="8"/>
      <c r="C20" s="8"/>
      <c r="D20" s="8"/>
      <c r="E20" s="8"/>
      <c r="F20" s="8"/>
      <c r="G20" s="8"/>
      <c r="H20" s="8"/>
      <c r="I20" s="8"/>
      <c r="J20" s="8"/>
      <c r="K20" s="8"/>
      <c r="T20" s="4"/>
    </row>
    <row r="21" spans="1:20" x14ac:dyDescent="0.25">
      <c r="A21" s="8"/>
      <c r="B21" s="8"/>
      <c r="C21" s="8"/>
      <c r="D21" s="8"/>
      <c r="E21" s="8"/>
      <c r="F21" s="8"/>
      <c r="G21" s="8"/>
      <c r="H21" s="8"/>
      <c r="I21" s="8"/>
      <c r="J21" s="8"/>
      <c r="K21" s="8"/>
      <c r="T21" s="4"/>
    </row>
    <row r="22" spans="1:20" x14ac:dyDescent="0.25">
      <c r="A22" s="8"/>
      <c r="B22" s="8"/>
      <c r="C22" s="8"/>
      <c r="D22" s="8"/>
      <c r="E22" s="8"/>
      <c r="F22" s="8"/>
      <c r="G22" s="8"/>
      <c r="H22" s="8"/>
      <c r="I22" s="8"/>
      <c r="J22" s="8"/>
      <c r="K22" s="8"/>
      <c r="T22" s="4"/>
    </row>
    <row r="23" spans="1:20" x14ac:dyDescent="0.25">
      <c r="A23" s="8"/>
      <c r="B23" s="8"/>
      <c r="C23" s="8"/>
      <c r="D23" s="8"/>
      <c r="E23" s="8"/>
      <c r="F23" s="8"/>
      <c r="G23" s="8"/>
      <c r="H23" s="8"/>
      <c r="I23" s="8"/>
      <c r="J23" s="8"/>
      <c r="K23" s="8"/>
      <c r="T23" s="4"/>
    </row>
    <row r="24" spans="1:20" x14ac:dyDescent="0.25">
      <c r="A24" s="8"/>
      <c r="B24" s="8"/>
      <c r="C24" s="8"/>
      <c r="D24" s="8"/>
      <c r="E24" s="8"/>
      <c r="F24" s="8"/>
      <c r="G24" s="8"/>
      <c r="H24" s="8"/>
      <c r="I24" s="8"/>
      <c r="J24" s="8"/>
      <c r="K24" s="8"/>
      <c r="T24" s="4"/>
    </row>
    <row r="25" spans="1:20" x14ac:dyDescent="0.25">
      <c r="A25" s="8"/>
      <c r="B25" s="8"/>
      <c r="C25" s="8"/>
      <c r="D25" s="8"/>
      <c r="E25" s="8"/>
      <c r="F25" s="8"/>
      <c r="G25" s="8"/>
      <c r="H25" s="8"/>
      <c r="I25" s="8"/>
      <c r="J25" s="8"/>
      <c r="K25" s="8"/>
      <c r="T25" s="4"/>
    </row>
    <row r="26" spans="1:20" x14ac:dyDescent="0.25">
      <c r="A26" s="8"/>
      <c r="B26" s="8"/>
      <c r="C26" s="8"/>
      <c r="D26" s="8"/>
      <c r="E26" s="8"/>
      <c r="F26" s="8"/>
      <c r="G26" s="8"/>
      <c r="H26" s="8"/>
      <c r="I26" s="8"/>
      <c r="J26" s="8"/>
      <c r="K26" s="8"/>
      <c r="T26" s="4"/>
    </row>
    <row r="27" spans="1:20" x14ac:dyDescent="0.25">
      <c r="A27" s="8"/>
      <c r="B27" s="8"/>
      <c r="C27" s="8"/>
      <c r="D27" s="8"/>
      <c r="E27" s="8"/>
      <c r="F27" s="8"/>
      <c r="G27" s="8"/>
      <c r="H27" s="8"/>
      <c r="I27" s="8"/>
      <c r="J27" s="8"/>
      <c r="K27" s="8"/>
      <c r="T27" s="4"/>
    </row>
    <row r="28" spans="1:20" x14ac:dyDescent="0.25">
      <c r="A28" s="8"/>
      <c r="B28" s="8"/>
      <c r="C28" s="8"/>
      <c r="D28" s="8"/>
      <c r="E28" s="8"/>
      <c r="F28" s="8"/>
      <c r="G28" s="8"/>
      <c r="H28" s="8"/>
      <c r="I28" s="8"/>
      <c r="J28" s="8"/>
      <c r="K28" s="8"/>
      <c r="T28" s="4"/>
    </row>
    <row r="29" spans="1:20" x14ac:dyDescent="0.25">
      <c r="A29" s="8"/>
      <c r="B29" s="8"/>
      <c r="C29" s="8"/>
      <c r="D29" s="8"/>
      <c r="E29" s="8"/>
      <c r="F29" s="8"/>
      <c r="G29" s="8"/>
      <c r="H29" s="8"/>
      <c r="I29" s="8"/>
      <c r="J29" s="8"/>
      <c r="K29" s="8"/>
      <c r="T29" s="4"/>
    </row>
    <row r="30" spans="1:20" x14ac:dyDescent="0.25">
      <c r="A30" s="8"/>
      <c r="B30" s="8"/>
      <c r="C30" s="8"/>
      <c r="D30" s="8"/>
      <c r="E30" s="8"/>
      <c r="F30" s="8"/>
      <c r="G30" s="8"/>
      <c r="H30" s="8"/>
      <c r="I30" s="8"/>
      <c r="J30" s="8"/>
      <c r="K30" s="8"/>
      <c r="T30" s="4"/>
    </row>
    <row r="31" spans="1:20" x14ac:dyDescent="0.25">
      <c r="A31" s="8"/>
      <c r="B31" s="8"/>
      <c r="C31" s="8"/>
      <c r="D31" s="8"/>
      <c r="E31" s="8"/>
      <c r="F31" s="8"/>
      <c r="G31" s="8"/>
      <c r="H31" s="8"/>
      <c r="I31" s="8"/>
      <c r="J31" s="8"/>
      <c r="K31" s="8"/>
      <c r="T31" s="4"/>
    </row>
    <row r="32" spans="1:20" x14ac:dyDescent="0.25">
      <c r="A32" s="8"/>
      <c r="B32" s="8"/>
      <c r="C32" s="8"/>
      <c r="D32" s="8"/>
      <c r="E32" s="8"/>
      <c r="F32" s="8"/>
      <c r="G32" s="8"/>
      <c r="H32" s="8"/>
      <c r="I32" s="8"/>
      <c r="J32" s="8"/>
      <c r="K32" s="8"/>
      <c r="T32" s="4"/>
    </row>
    <row r="33" spans="1:20" x14ac:dyDescent="0.25">
      <c r="A33" s="8"/>
      <c r="B33" s="8"/>
      <c r="C33" s="8"/>
      <c r="D33" s="8"/>
      <c r="E33" s="8"/>
      <c r="F33" s="8"/>
      <c r="G33" s="8"/>
      <c r="H33" s="8"/>
      <c r="I33" s="8"/>
      <c r="J33" s="8"/>
      <c r="K33" s="8"/>
      <c r="T33" s="4"/>
    </row>
    <row r="34" spans="1:20" x14ac:dyDescent="0.25">
      <c r="A34" s="8"/>
      <c r="B34" s="8"/>
      <c r="C34" s="8"/>
      <c r="D34" s="8"/>
      <c r="E34" s="8"/>
      <c r="F34" s="8"/>
      <c r="G34" s="8"/>
      <c r="H34" s="8"/>
      <c r="I34" s="8"/>
      <c r="J34" s="8"/>
      <c r="K34" s="8"/>
      <c r="T34" s="4"/>
    </row>
    <row r="35" spans="1:20" x14ac:dyDescent="0.25">
      <c r="A35" s="8"/>
      <c r="B35" s="8"/>
      <c r="C35" s="8"/>
      <c r="D35" s="8"/>
      <c r="E35" s="8"/>
      <c r="F35" s="8"/>
      <c r="G35" s="8"/>
      <c r="H35" s="8"/>
      <c r="I35" s="8"/>
      <c r="J35" s="8"/>
      <c r="K35" s="8"/>
      <c r="T35" s="4"/>
    </row>
    <row r="36" spans="1:20" x14ac:dyDescent="0.25">
      <c r="A36" s="8"/>
      <c r="B36" s="8"/>
      <c r="C36" s="8"/>
      <c r="D36" s="8"/>
      <c r="E36" s="8"/>
      <c r="F36" s="8"/>
      <c r="G36" s="8"/>
      <c r="H36" s="8"/>
      <c r="I36" s="8"/>
      <c r="J36" s="8"/>
      <c r="K36" s="8"/>
      <c r="T36" s="4"/>
    </row>
    <row r="37" spans="1:20" x14ac:dyDescent="0.25">
      <c r="A37" s="8"/>
      <c r="B37" s="8"/>
      <c r="C37" s="8"/>
      <c r="D37" s="8"/>
      <c r="E37" s="8"/>
      <c r="F37" s="8"/>
      <c r="G37" s="8"/>
      <c r="H37" s="8"/>
      <c r="I37" s="8"/>
      <c r="J37" s="8"/>
      <c r="K37" s="8"/>
      <c r="T37" s="4"/>
    </row>
    <row r="38" spans="1:20" x14ac:dyDescent="0.25">
      <c r="A38" s="8"/>
      <c r="B38" s="8"/>
      <c r="C38" s="8"/>
      <c r="D38" s="8"/>
      <c r="E38" s="8"/>
      <c r="F38" s="9"/>
      <c r="G38" s="8"/>
      <c r="H38" s="8"/>
      <c r="I38" s="8"/>
      <c r="J38" s="8"/>
      <c r="K38" s="8"/>
      <c r="T38" s="4"/>
    </row>
    <row r="39" spans="1:20" x14ac:dyDescent="0.25">
      <c r="B39" s="10"/>
      <c r="C39" s="10"/>
      <c r="D39" s="10"/>
      <c r="E39" s="10"/>
      <c r="F39" s="10"/>
      <c r="G39" s="10"/>
      <c r="H39" s="10"/>
      <c r="I39" s="4"/>
    </row>
    <row r="40" spans="1:20" ht="12.75" customHeight="1" x14ac:dyDescent="0.25">
      <c r="A40" s="11"/>
      <c r="B40" s="11"/>
      <c r="C40" s="11"/>
      <c r="D40" s="11"/>
      <c r="E40" s="11"/>
      <c r="F40" s="11"/>
      <c r="G40" s="11"/>
      <c r="H40" s="11"/>
      <c r="I40" s="11"/>
      <c r="J40" s="11"/>
      <c r="K40" s="11"/>
    </row>
    <row r="41" spans="1:20" ht="15.75" x14ac:dyDescent="0.25">
      <c r="A41" s="287" t="s">
        <v>509</v>
      </c>
      <c r="B41" s="287"/>
      <c r="C41" s="287"/>
      <c r="D41" s="287"/>
      <c r="E41" s="287"/>
      <c r="F41" s="287"/>
      <c r="G41" s="287"/>
      <c r="H41" s="287"/>
      <c r="I41" s="287"/>
      <c r="J41" s="287"/>
      <c r="K41" s="287"/>
    </row>
    <row r="42" spans="1:20" x14ac:dyDescent="0.25">
      <c r="A42" s="12"/>
      <c r="B42" s="12"/>
      <c r="C42" s="12"/>
      <c r="D42" s="12"/>
      <c r="E42" s="12"/>
      <c r="F42" s="12"/>
      <c r="G42" s="12"/>
      <c r="H42" s="12"/>
      <c r="I42" s="12"/>
      <c r="J42" s="12"/>
      <c r="K42" s="12"/>
    </row>
    <row r="43" spans="1:20" ht="15" customHeight="1" x14ac:dyDescent="0.25">
      <c r="A43" s="288" t="str">
        <f>B9</f>
        <v>NAME</v>
      </c>
      <c r="B43" s="288"/>
      <c r="C43" s="288"/>
      <c r="D43" s="288"/>
      <c r="E43" s="288"/>
      <c r="F43" s="288"/>
      <c r="G43" s="288"/>
      <c r="H43" s="288"/>
      <c r="I43" s="288"/>
      <c r="J43" s="288"/>
      <c r="K43" s="288"/>
      <c r="M43" s="13"/>
    </row>
    <row r="44" spans="1:20" x14ac:dyDescent="0.25">
      <c r="A44" s="14"/>
      <c r="B44" s="14"/>
      <c r="C44" s="14"/>
      <c r="D44" s="14"/>
      <c r="E44" s="14"/>
      <c r="F44" s="14"/>
      <c r="G44" s="14"/>
      <c r="H44" s="14"/>
      <c r="I44" s="14"/>
      <c r="J44" s="14"/>
      <c r="K44" s="14"/>
      <c r="M44" s="13"/>
    </row>
    <row r="45" spans="1:20" ht="12.75" customHeight="1" x14ac:dyDescent="0.25">
      <c r="A45" s="289" t="s">
        <v>5</v>
      </c>
      <c r="B45" s="289"/>
      <c r="C45" s="289"/>
      <c r="D45" s="289"/>
      <c r="E45" s="289"/>
      <c r="F45" s="289"/>
      <c r="G45" s="289"/>
      <c r="H45" s="289"/>
      <c r="I45" s="289"/>
      <c r="J45" s="289"/>
      <c r="K45" s="289"/>
    </row>
    <row r="46" spans="1:20" ht="25.5" customHeight="1" x14ac:dyDescent="0.25">
      <c r="A46" s="289"/>
      <c r="B46" s="289"/>
      <c r="C46" s="289"/>
      <c r="D46" s="289"/>
      <c r="E46" s="289"/>
      <c r="F46" s="289"/>
      <c r="G46" s="289"/>
      <c r="H46" s="289"/>
      <c r="I46" s="289"/>
      <c r="J46" s="289"/>
      <c r="K46" s="289"/>
    </row>
    <row r="47" spans="1:20" x14ac:dyDescent="0.25">
      <c r="A47" s="15"/>
      <c r="B47" s="15"/>
      <c r="C47" s="15"/>
      <c r="D47" s="15"/>
      <c r="E47" s="15"/>
      <c r="F47" s="15"/>
      <c r="G47" s="15"/>
      <c r="H47" s="15"/>
      <c r="I47" s="15"/>
      <c r="J47" s="15"/>
      <c r="K47" s="15"/>
    </row>
    <row r="48" spans="1:20" x14ac:dyDescent="0.25">
      <c r="A48" s="275" t="s">
        <v>6</v>
      </c>
      <c r="B48" s="275"/>
      <c r="C48" s="275"/>
      <c r="E48" s="290"/>
      <c r="F48" s="290"/>
      <c r="G48" s="290"/>
      <c r="H48" s="290"/>
      <c r="I48" s="290"/>
      <c r="J48" s="290"/>
      <c r="K48" s="16"/>
    </row>
    <row r="49" spans="1:15" x14ac:dyDescent="0.25">
      <c r="A49" s="17"/>
      <c r="B49" s="18"/>
      <c r="C49" s="18"/>
      <c r="D49" s="18"/>
      <c r="E49" s="278"/>
      <c r="F49" s="278"/>
      <c r="G49" s="278"/>
      <c r="H49" s="278"/>
      <c r="I49" s="278"/>
      <c r="J49" s="278"/>
      <c r="K49" s="18"/>
    </row>
    <row r="50" spans="1:15" x14ac:dyDescent="0.25">
      <c r="A50" s="272"/>
      <c r="B50" s="273"/>
      <c r="C50" s="273"/>
      <c r="D50" s="273"/>
      <c r="E50" s="274"/>
      <c r="F50" s="274"/>
      <c r="G50" s="274"/>
      <c r="H50" s="274"/>
      <c r="I50" s="274"/>
      <c r="J50" s="274"/>
      <c r="K50" s="273"/>
      <c r="O50" s="17"/>
    </row>
    <row r="51" spans="1:15" x14ac:dyDescent="0.25">
      <c r="A51" s="19"/>
      <c r="B51" s="20"/>
      <c r="C51" s="20"/>
      <c r="D51" s="20"/>
      <c r="E51" s="20"/>
      <c r="F51" s="20"/>
      <c r="G51" s="20"/>
      <c r="H51" s="20"/>
      <c r="I51" s="20"/>
      <c r="J51" s="20"/>
      <c r="K51" s="20"/>
      <c r="O51" s="17"/>
    </row>
    <row r="52" spans="1:15" ht="18" customHeight="1" x14ac:dyDescent="0.25">
      <c r="A52" s="275" t="s">
        <v>7</v>
      </c>
      <c r="B52" s="275"/>
      <c r="C52" s="276"/>
      <c r="D52" s="276"/>
      <c r="E52" s="276"/>
      <c r="F52" s="276"/>
      <c r="G52" s="276"/>
      <c r="H52" s="276"/>
      <c r="I52" s="276"/>
      <c r="J52" s="20"/>
    </row>
    <row r="53" spans="1:15" x14ac:dyDescent="0.25">
      <c r="A53" s="21"/>
      <c r="B53" s="21"/>
      <c r="C53" s="22"/>
      <c r="D53" s="23"/>
      <c r="E53" s="23"/>
    </row>
    <row r="54" spans="1:15" ht="15.75" customHeight="1" x14ac:dyDescent="0.25">
      <c r="A54" s="275" t="s">
        <v>8</v>
      </c>
      <c r="B54" s="275"/>
      <c r="C54" s="275"/>
      <c r="D54" s="275"/>
      <c r="E54" s="275"/>
      <c r="F54" s="277"/>
      <c r="G54" s="277"/>
      <c r="H54" s="277"/>
      <c r="I54" s="277"/>
      <c r="J54" s="277"/>
      <c r="K54" s="24"/>
    </row>
    <row r="55" spans="1:15" x14ac:dyDescent="0.25">
      <c r="A55" s="1"/>
      <c r="B55" s="1"/>
      <c r="C55" s="1"/>
      <c r="D55" s="1"/>
      <c r="E55" s="1"/>
      <c r="F55" s="25"/>
      <c r="G55" s="24"/>
      <c r="H55" s="24"/>
      <c r="I55" s="24"/>
      <c r="J55" s="24"/>
      <c r="K55" s="24"/>
    </row>
    <row r="56" spans="1:15" x14ac:dyDescent="0.25">
      <c r="A56" s="271"/>
      <c r="B56" s="271"/>
      <c r="C56" s="271"/>
      <c r="D56" s="271"/>
      <c r="E56" s="271"/>
      <c r="F56" s="11"/>
      <c r="G56" s="271"/>
      <c r="H56" s="271"/>
      <c r="I56" s="271"/>
      <c r="J56" s="271"/>
      <c r="K56" s="271"/>
    </row>
    <row r="57" spans="1:15" x14ac:dyDescent="0.25">
      <c r="B57" s="26"/>
      <c r="C57" s="26"/>
      <c r="D57" s="26"/>
      <c r="E57" s="26"/>
      <c r="F57" s="27"/>
      <c r="G57" s="26" t="s">
        <v>9</v>
      </c>
      <c r="H57" s="26"/>
      <c r="I57" s="26"/>
      <c r="J57" s="26"/>
      <c r="K57" s="26"/>
    </row>
    <row r="58" spans="1:15" x14ac:dyDescent="0.25">
      <c r="A58" s="269"/>
      <c r="B58" s="269"/>
      <c r="C58" s="269"/>
      <c r="D58" s="269"/>
      <c r="E58" s="269"/>
      <c r="F58" s="27"/>
      <c r="G58" s="270"/>
      <c r="H58" s="271"/>
      <c r="I58" s="271"/>
      <c r="J58" s="271"/>
      <c r="K58" s="271"/>
    </row>
    <row r="59" spans="1:15" x14ac:dyDescent="0.25">
      <c r="A59" s="26" t="s">
        <v>10</v>
      </c>
      <c r="B59" s="28"/>
      <c r="C59" s="28"/>
      <c r="D59" s="28"/>
      <c r="E59" s="28"/>
      <c r="F59" s="27"/>
      <c r="G59" s="29" t="s">
        <v>11</v>
      </c>
      <c r="H59" s="29"/>
      <c r="I59" s="29"/>
      <c r="J59" s="29"/>
      <c r="K59" s="29"/>
    </row>
  </sheetData>
  <mergeCells count="27">
    <mergeCell ref="A8:K8"/>
    <mergeCell ref="A3:K3"/>
    <mergeCell ref="A5:K5"/>
    <mergeCell ref="A6:K6"/>
    <mergeCell ref="A17:J17"/>
    <mergeCell ref="E49:J49"/>
    <mergeCell ref="B9:J9"/>
    <mergeCell ref="A10:K10"/>
    <mergeCell ref="A12:K12"/>
    <mergeCell ref="A14:B14"/>
    <mergeCell ref="C14:E14"/>
    <mergeCell ref="G14:I14"/>
    <mergeCell ref="J14:K14"/>
    <mergeCell ref="A41:K41"/>
    <mergeCell ref="A43:K43"/>
    <mergeCell ref="A45:K46"/>
    <mergeCell ref="A48:C48"/>
    <mergeCell ref="E48:J48"/>
    <mergeCell ref="A58:E58"/>
    <mergeCell ref="G58:K58"/>
    <mergeCell ref="A50:K50"/>
    <mergeCell ref="A52:B52"/>
    <mergeCell ref="C52:I52"/>
    <mergeCell ref="A54:E54"/>
    <mergeCell ref="F54:J54"/>
    <mergeCell ref="A56:E56"/>
    <mergeCell ref="G56:K56"/>
  </mergeCells>
  <pageMargins left="0.5" right="0.5" top="0.5" bottom="0.5" header="0.3" footer="0.3"/>
  <pageSetup paperSize="5" orientation="portrait" horizontalDpi="4294967295" verticalDpi="4294967295" r:id="rId1"/>
  <headerFooter differentFirst="1"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25"/>
  <sheetViews>
    <sheetView showGridLines="0" zoomScaleNormal="100" workbookViewId="0">
      <selection activeCell="M32" sqref="M32"/>
    </sheetView>
  </sheetViews>
  <sheetFormatPr defaultRowHeight="15" x14ac:dyDescent="0.25"/>
  <cols>
    <col min="1" max="1" width="3.140625" customWidth="1"/>
    <col min="7" max="7" width="4.7109375" customWidth="1"/>
    <col min="8" max="8" width="14.140625" customWidth="1"/>
    <col min="9" max="9" width="0.42578125" customWidth="1"/>
    <col min="10" max="11" width="12.28515625" customWidth="1"/>
    <col min="12" max="12" width="0.42578125" customWidth="1"/>
    <col min="13" max="14" width="12.28515625" customWidth="1"/>
    <col min="15" max="15" width="14" customWidth="1"/>
    <col min="16" max="16" width="14.7109375" customWidth="1"/>
    <col min="17" max="17" width="13.7109375" customWidth="1"/>
  </cols>
  <sheetData>
    <row r="1" spans="1:17" x14ac:dyDescent="0.25">
      <c r="A1" s="694" t="s">
        <v>12</v>
      </c>
      <c r="B1" s="694"/>
      <c r="C1" s="694"/>
      <c r="D1" s="694"/>
      <c r="E1" s="694"/>
      <c r="F1" s="257"/>
      <c r="G1" s="419">
        <f>+Jurat!A3</f>
        <v>45657</v>
      </c>
      <c r="H1" s="419"/>
      <c r="I1" s="419"/>
      <c r="J1" s="419"/>
      <c r="K1" s="665"/>
      <c r="L1" s="665"/>
      <c r="M1" s="665"/>
      <c r="N1" s="665"/>
      <c r="O1" s="665"/>
      <c r="P1" s="665"/>
      <c r="Q1" s="121"/>
    </row>
    <row r="2" spans="1:17" ht="15.75" thickBot="1" x14ac:dyDescent="0.3">
      <c r="A2" s="666" t="str">
        <f>+Jurat!B5</f>
        <v>NAME</v>
      </c>
      <c r="B2" s="666"/>
      <c r="C2" s="667"/>
      <c r="D2" s="667"/>
      <c r="E2" s="667"/>
      <c r="F2" s="667"/>
      <c r="G2" s="667"/>
      <c r="H2" s="667"/>
      <c r="I2" s="667"/>
      <c r="J2" s="667"/>
      <c r="K2" s="667"/>
      <c r="L2" s="667"/>
      <c r="M2" s="667"/>
      <c r="N2" s="668"/>
      <c r="O2" s="668"/>
      <c r="P2" s="668"/>
      <c r="Q2" s="668"/>
    </row>
    <row r="3" spans="1:17" ht="15.75" thickTop="1" x14ac:dyDescent="0.25">
      <c r="A3" s="669" t="s">
        <v>153</v>
      </c>
      <c r="B3" s="670"/>
      <c r="C3" s="671"/>
      <c r="D3" s="671"/>
      <c r="E3" s="671"/>
      <c r="F3" s="671"/>
      <c r="G3" s="671"/>
      <c r="H3" s="671"/>
      <c r="I3" s="671"/>
      <c r="J3" s="671"/>
      <c r="K3" s="671"/>
      <c r="L3" s="671"/>
      <c r="M3" s="671"/>
      <c r="N3" s="671"/>
      <c r="O3" s="671"/>
      <c r="P3" s="671"/>
      <c r="Q3" s="672"/>
    </row>
    <row r="4" spans="1:17" ht="15.75" thickBot="1" x14ac:dyDescent="0.3">
      <c r="A4" s="673"/>
      <c r="B4" s="674"/>
      <c r="C4" s="674"/>
      <c r="D4" s="674"/>
      <c r="E4" s="674"/>
      <c r="F4" s="674"/>
      <c r="G4" s="674"/>
      <c r="H4" s="674"/>
      <c r="I4" s="674"/>
      <c r="J4" s="674"/>
      <c r="K4" s="674"/>
      <c r="L4" s="674"/>
      <c r="M4" s="674"/>
      <c r="N4" s="674"/>
      <c r="O4" s="674"/>
      <c r="P4" s="674"/>
      <c r="Q4" s="675"/>
    </row>
    <row r="5" spans="1:17" ht="15.75" thickTop="1" x14ac:dyDescent="0.25">
      <c r="A5" s="685" t="s">
        <v>257</v>
      </c>
      <c r="B5" s="686"/>
      <c r="C5" s="677"/>
      <c r="D5" s="677"/>
      <c r="E5" s="677"/>
      <c r="F5" s="677"/>
      <c r="G5" s="677"/>
      <c r="H5" s="676" t="s">
        <v>258</v>
      </c>
      <c r="I5" s="687"/>
      <c r="J5" s="688"/>
      <c r="K5" s="676" t="s">
        <v>259</v>
      </c>
      <c r="L5" s="677"/>
      <c r="M5" s="678"/>
      <c r="N5" s="682" t="s">
        <v>260</v>
      </c>
      <c r="O5" s="682" t="s">
        <v>261</v>
      </c>
      <c r="P5" s="682" t="s">
        <v>262</v>
      </c>
      <c r="Q5" s="682" t="s">
        <v>263</v>
      </c>
    </row>
    <row r="6" spans="1:17" x14ac:dyDescent="0.25">
      <c r="A6" s="679"/>
      <c r="B6" s="677"/>
      <c r="C6" s="677"/>
      <c r="D6" s="677"/>
      <c r="E6" s="677"/>
      <c r="F6" s="677"/>
      <c r="G6" s="677"/>
      <c r="H6" s="689"/>
      <c r="I6" s="690"/>
      <c r="J6" s="691"/>
      <c r="K6" s="679"/>
      <c r="L6" s="677"/>
      <c r="M6" s="678"/>
      <c r="N6" s="683"/>
      <c r="O6" s="683"/>
      <c r="P6" s="683"/>
      <c r="Q6" s="683"/>
    </row>
    <row r="7" spans="1:17" x14ac:dyDescent="0.25">
      <c r="A7" s="679"/>
      <c r="B7" s="677"/>
      <c r="C7" s="677"/>
      <c r="D7" s="677"/>
      <c r="E7" s="677"/>
      <c r="F7" s="677"/>
      <c r="G7" s="677"/>
      <c r="H7" s="689"/>
      <c r="I7" s="690"/>
      <c r="J7" s="691"/>
      <c r="K7" s="679"/>
      <c r="L7" s="677"/>
      <c r="M7" s="678"/>
      <c r="N7" s="683"/>
      <c r="O7" s="683"/>
      <c r="P7" s="683"/>
      <c r="Q7" s="683"/>
    </row>
    <row r="8" spans="1:17" x14ac:dyDescent="0.25">
      <c r="A8" s="679"/>
      <c r="B8" s="677"/>
      <c r="C8" s="677"/>
      <c r="D8" s="677"/>
      <c r="E8" s="677"/>
      <c r="F8" s="677"/>
      <c r="G8" s="677"/>
      <c r="H8" s="692"/>
      <c r="I8" s="690"/>
      <c r="J8" s="693"/>
      <c r="K8" s="680"/>
      <c r="L8" s="677"/>
      <c r="M8" s="681"/>
      <c r="N8" s="683"/>
      <c r="O8" s="683"/>
      <c r="P8" s="683"/>
      <c r="Q8" s="683"/>
    </row>
    <row r="9" spans="1:17" ht="15.75" thickBot="1" x14ac:dyDescent="0.3">
      <c r="A9" s="679"/>
      <c r="B9" s="677"/>
      <c r="C9" s="677"/>
      <c r="D9" s="677"/>
      <c r="E9" s="677"/>
      <c r="F9" s="677"/>
      <c r="G9" s="677"/>
      <c r="H9" s="122" t="s">
        <v>264</v>
      </c>
      <c r="I9" s="123"/>
      <c r="J9" s="124" t="s">
        <v>265</v>
      </c>
      <c r="K9" s="122" t="s">
        <v>266</v>
      </c>
      <c r="L9" s="123"/>
      <c r="M9" s="125" t="s">
        <v>265</v>
      </c>
      <c r="N9" s="684"/>
      <c r="O9" s="684"/>
      <c r="P9" s="684"/>
      <c r="Q9" s="684"/>
    </row>
    <row r="10" spans="1:17" ht="32.25" customHeight="1" thickTop="1" x14ac:dyDescent="0.25">
      <c r="A10" s="653" t="s">
        <v>420</v>
      </c>
      <c r="B10" s="654"/>
      <c r="C10" s="654"/>
      <c r="D10" s="654"/>
      <c r="E10" s="654"/>
      <c r="F10" s="654"/>
      <c r="G10" s="655"/>
      <c r="H10" s="126"/>
      <c r="I10" s="127"/>
      <c r="J10" s="128"/>
      <c r="K10" s="126"/>
      <c r="L10" s="127"/>
      <c r="M10" s="128"/>
      <c r="N10" s="129"/>
      <c r="O10" s="129"/>
      <c r="P10" s="129"/>
      <c r="Q10" s="130"/>
    </row>
    <row r="11" spans="1:17" x14ac:dyDescent="0.25">
      <c r="A11" s="131">
        <v>1</v>
      </c>
      <c r="B11" s="663" t="s">
        <v>473</v>
      </c>
      <c r="C11" s="663"/>
      <c r="D11" s="663"/>
      <c r="E11" s="663"/>
      <c r="F11" s="663"/>
      <c r="G11" s="664"/>
      <c r="H11" s="132"/>
      <c r="I11" s="133"/>
      <c r="J11" s="134"/>
      <c r="K11" s="132"/>
      <c r="L11" s="133"/>
      <c r="M11" s="134"/>
      <c r="N11" s="135"/>
      <c r="O11" s="135"/>
      <c r="P11" s="135"/>
      <c r="Q11" s="136">
        <f t="shared" ref="Q11:Q20" si="0">SUM(H11:M11,P11)-O11-N11</f>
        <v>0</v>
      </c>
    </row>
    <row r="12" spans="1:17" x14ac:dyDescent="0.25">
      <c r="A12" s="131">
        <v>2</v>
      </c>
      <c r="B12" s="663" t="s">
        <v>474</v>
      </c>
      <c r="C12" s="663"/>
      <c r="D12" s="663"/>
      <c r="E12" s="663"/>
      <c r="F12" s="663"/>
      <c r="G12" s="664"/>
      <c r="H12" s="132"/>
      <c r="I12" s="133"/>
      <c r="J12" s="134"/>
      <c r="K12" s="132"/>
      <c r="L12" s="133"/>
      <c r="M12" s="134"/>
      <c r="N12" s="135"/>
      <c r="O12" s="135"/>
      <c r="P12" s="135"/>
      <c r="Q12" s="136">
        <f t="shared" si="0"/>
        <v>0</v>
      </c>
    </row>
    <row r="13" spans="1:17" x14ac:dyDescent="0.25">
      <c r="A13" s="131">
        <v>3</v>
      </c>
      <c r="B13" s="663" t="s">
        <v>475</v>
      </c>
      <c r="C13" s="663"/>
      <c r="D13" s="663"/>
      <c r="E13" s="663"/>
      <c r="F13" s="663"/>
      <c r="G13" s="664"/>
      <c r="H13" s="132"/>
      <c r="I13" s="133"/>
      <c r="J13" s="134"/>
      <c r="K13" s="132"/>
      <c r="L13" s="133"/>
      <c r="M13" s="134"/>
      <c r="N13" s="135"/>
      <c r="O13" s="135"/>
      <c r="P13" s="135"/>
      <c r="Q13" s="136">
        <f t="shared" si="0"/>
        <v>0</v>
      </c>
    </row>
    <row r="14" spans="1:17" x14ac:dyDescent="0.25">
      <c r="A14" s="131">
        <v>4</v>
      </c>
      <c r="B14" s="663" t="s">
        <v>279</v>
      </c>
      <c r="C14" s="663"/>
      <c r="D14" s="663"/>
      <c r="E14" s="663"/>
      <c r="F14" s="663"/>
      <c r="G14" s="664"/>
      <c r="H14" s="132"/>
      <c r="I14" s="133"/>
      <c r="J14" s="134"/>
      <c r="K14" s="132"/>
      <c r="L14" s="133"/>
      <c r="M14" s="134"/>
      <c r="N14" s="135"/>
      <c r="O14" s="135"/>
      <c r="P14" s="135"/>
      <c r="Q14" s="136">
        <f t="shared" si="0"/>
        <v>0</v>
      </c>
    </row>
    <row r="15" spans="1:17" x14ac:dyDescent="0.25">
      <c r="A15" s="131">
        <v>5</v>
      </c>
      <c r="B15" s="663" t="s">
        <v>280</v>
      </c>
      <c r="C15" s="663"/>
      <c r="D15" s="663"/>
      <c r="E15" s="663"/>
      <c r="F15" s="663"/>
      <c r="G15" s="664"/>
      <c r="H15" s="132"/>
      <c r="I15" s="133"/>
      <c r="J15" s="134"/>
      <c r="K15" s="132"/>
      <c r="L15" s="133"/>
      <c r="M15" s="134"/>
      <c r="N15" s="135"/>
      <c r="O15" s="135"/>
      <c r="P15" s="137"/>
      <c r="Q15" s="136">
        <f t="shared" si="0"/>
        <v>0</v>
      </c>
    </row>
    <row r="16" spans="1:17" s="91" customFormat="1" x14ac:dyDescent="0.25">
      <c r="A16" s="146">
        <v>6</v>
      </c>
      <c r="B16" s="663" t="s">
        <v>281</v>
      </c>
      <c r="C16" s="663"/>
      <c r="D16" s="663"/>
      <c r="E16" s="663"/>
      <c r="F16" s="663"/>
      <c r="G16" s="664"/>
      <c r="H16" s="147"/>
      <c r="I16" s="148"/>
      <c r="J16" s="149"/>
      <c r="K16" s="147"/>
      <c r="L16" s="148"/>
      <c r="M16" s="149"/>
      <c r="N16" s="150"/>
      <c r="O16" s="150"/>
      <c r="P16" s="151"/>
      <c r="Q16" s="136">
        <f t="shared" si="0"/>
        <v>0</v>
      </c>
    </row>
    <row r="17" spans="1:17" x14ac:dyDescent="0.25">
      <c r="A17" s="131">
        <v>7</v>
      </c>
      <c r="B17" s="663" t="s">
        <v>282</v>
      </c>
      <c r="C17" s="663"/>
      <c r="D17" s="663"/>
      <c r="E17" s="663"/>
      <c r="F17" s="663"/>
      <c r="G17" s="664"/>
      <c r="H17" s="138"/>
      <c r="I17" s="139"/>
      <c r="J17" s="140"/>
      <c r="K17" s="138"/>
      <c r="L17" s="139"/>
      <c r="M17" s="140"/>
      <c r="N17" s="141"/>
      <c r="O17" s="141"/>
      <c r="P17" s="141"/>
      <c r="Q17" s="136">
        <f t="shared" si="0"/>
        <v>0</v>
      </c>
    </row>
    <row r="18" spans="1:17" x14ac:dyDescent="0.25">
      <c r="A18" s="131">
        <v>8</v>
      </c>
      <c r="B18" s="663" t="s">
        <v>283</v>
      </c>
      <c r="C18" s="663"/>
      <c r="D18" s="663"/>
      <c r="E18" s="663"/>
      <c r="F18" s="663"/>
      <c r="G18" s="664"/>
      <c r="H18" s="138"/>
      <c r="I18" s="139"/>
      <c r="J18" s="140"/>
      <c r="K18" s="138"/>
      <c r="L18" s="139"/>
      <c r="M18" s="140"/>
      <c r="N18" s="141"/>
      <c r="O18" s="141"/>
      <c r="P18" s="141"/>
      <c r="Q18" s="136">
        <f t="shared" si="0"/>
        <v>0</v>
      </c>
    </row>
    <row r="19" spans="1:17" x14ac:dyDescent="0.25">
      <c r="A19" s="131">
        <v>9</v>
      </c>
      <c r="B19" s="663" t="s">
        <v>284</v>
      </c>
      <c r="C19" s="663"/>
      <c r="D19" s="663"/>
      <c r="E19" s="663"/>
      <c r="F19" s="663"/>
      <c r="G19" s="664"/>
      <c r="H19" s="138"/>
      <c r="I19" s="139"/>
      <c r="J19" s="140"/>
      <c r="K19" s="138"/>
      <c r="L19" s="139"/>
      <c r="M19" s="140"/>
      <c r="N19" s="141"/>
      <c r="O19" s="141"/>
      <c r="P19" s="141"/>
      <c r="Q19" s="136">
        <f t="shared" si="0"/>
        <v>0</v>
      </c>
    </row>
    <row r="20" spans="1:17" ht="15.75" thickBot="1" x14ac:dyDescent="0.3">
      <c r="A20" s="131">
        <v>10</v>
      </c>
      <c r="B20" s="663" t="s">
        <v>285</v>
      </c>
      <c r="C20" s="663"/>
      <c r="D20" s="663"/>
      <c r="E20" s="663"/>
      <c r="F20" s="663"/>
      <c r="G20" s="664"/>
      <c r="H20" s="138"/>
      <c r="I20" s="139"/>
      <c r="J20" s="140"/>
      <c r="K20" s="138"/>
      <c r="L20" s="139"/>
      <c r="M20" s="140"/>
      <c r="N20" s="141"/>
      <c r="O20" s="141"/>
      <c r="P20" s="141"/>
      <c r="Q20" s="136">
        <f t="shared" si="0"/>
        <v>0</v>
      </c>
    </row>
    <row r="21" spans="1:17" ht="15.75" thickTop="1" x14ac:dyDescent="0.25">
      <c r="A21" s="656" t="s">
        <v>267</v>
      </c>
      <c r="B21" s="657"/>
      <c r="C21" s="658"/>
      <c r="D21" s="658"/>
      <c r="E21" s="658"/>
      <c r="F21" s="658"/>
      <c r="G21" s="659"/>
      <c r="H21" s="649">
        <f>SUM(H10:H20)</f>
        <v>0</v>
      </c>
      <c r="I21" s="142"/>
      <c r="J21" s="647">
        <f>SUM(J10:J20)</f>
        <v>0</v>
      </c>
      <c r="K21" s="649">
        <f>SUM(K10:K20)</f>
        <v>0</v>
      </c>
      <c r="L21" s="142"/>
      <c r="M21" s="647">
        <f>SUM(M10:M20)</f>
        <v>0</v>
      </c>
      <c r="N21" s="651">
        <f>SUM(N10:N20)</f>
        <v>0</v>
      </c>
      <c r="O21" s="651">
        <f>SUM(O10:O20)</f>
        <v>0</v>
      </c>
      <c r="P21" s="651">
        <f>SUM(P10:P20)</f>
        <v>0</v>
      </c>
      <c r="Q21" s="651">
        <f>SUM(Q10:Q20)</f>
        <v>0</v>
      </c>
    </row>
    <row r="22" spans="1:17" ht="15.75" thickBot="1" x14ac:dyDescent="0.3">
      <c r="A22" s="660"/>
      <c r="B22" s="661"/>
      <c r="C22" s="661"/>
      <c r="D22" s="661"/>
      <c r="E22" s="661"/>
      <c r="F22" s="661"/>
      <c r="G22" s="662"/>
      <c r="H22" s="650"/>
      <c r="I22" s="143"/>
      <c r="J22" s="648"/>
      <c r="K22" s="650"/>
      <c r="L22" s="143"/>
      <c r="M22" s="648"/>
      <c r="N22" s="652"/>
      <c r="O22" s="652"/>
      <c r="P22" s="652"/>
      <c r="Q22" s="652"/>
    </row>
    <row r="23" spans="1:17" ht="15.75" thickTop="1" x14ac:dyDescent="0.25">
      <c r="N23" s="144" t="s">
        <v>268</v>
      </c>
      <c r="O23" s="145"/>
      <c r="P23" s="145"/>
      <c r="Q23" s="144" t="s">
        <v>269</v>
      </c>
    </row>
    <row r="25" spans="1:17" x14ac:dyDescent="0.25">
      <c r="A25" s="299" t="s">
        <v>270</v>
      </c>
      <c r="B25" s="299"/>
      <c r="C25" s="273"/>
      <c r="D25" s="273"/>
      <c r="E25" s="273"/>
      <c r="F25" s="273"/>
      <c r="G25" s="273"/>
      <c r="H25" s="273"/>
      <c r="I25" s="273"/>
      <c r="J25" s="273"/>
      <c r="K25" s="104"/>
      <c r="L25" s="104"/>
      <c r="M25" s="104"/>
      <c r="N25" s="104"/>
      <c r="O25" s="104"/>
      <c r="P25" s="104"/>
      <c r="Q25" s="104"/>
    </row>
  </sheetData>
  <mergeCells count="33">
    <mergeCell ref="K1:P1"/>
    <mergeCell ref="A2:Q2"/>
    <mergeCell ref="A3:Q4"/>
    <mergeCell ref="K5:M8"/>
    <mergeCell ref="N5:N9"/>
    <mergeCell ref="P5:P9"/>
    <mergeCell ref="Q5:Q9"/>
    <mergeCell ref="O5:O9"/>
    <mergeCell ref="G1:J1"/>
    <mergeCell ref="A5:G9"/>
    <mergeCell ref="H5:J8"/>
    <mergeCell ref="A1:E1"/>
    <mergeCell ref="A10:G10"/>
    <mergeCell ref="P21:P22"/>
    <mergeCell ref="Q21:Q22"/>
    <mergeCell ref="A21:G22"/>
    <mergeCell ref="H21:H22"/>
    <mergeCell ref="J21:J22"/>
    <mergeCell ref="B11:G11"/>
    <mergeCell ref="B12:G12"/>
    <mergeCell ref="B13:G13"/>
    <mergeCell ref="B14:G14"/>
    <mergeCell ref="B15:G15"/>
    <mergeCell ref="B16:G16"/>
    <mergeCell ref="B17:G17"/>
    <mergeCell ref="B18:G18"/>
    <mergeCell ref="B19:G19"/>
    <mergeCell ref="B20:G20"/>
    <mergeCell ref="A25:J25"/>
    <mergeCell ref="M21:M22"/>
    <mergeCell ref="K21:K22"/>
    <mergeCell ref="N21:N22"/>
    <mergeCell ref="O21:O22"/>
  </mergeCells>
  <printOptions horizontalCentered="1"/>
  <pageMargins left="0.7" right="0.7" top="0.75" bottom="0.75" header="0.3" footer="0.3"/>
  <pageSetup paperSize="5" orientation="landscape" r:id="rId1"/>
  <headerFooter scaleWithDoc="0">
    <oddFooter>&amp;R8.</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J67"/>
  <sheetViews>
    <sheetView showGridLines="0" zoomScaleNormal="100" workbookViewId="0">
      <selection sqref="A1:B1"/>
    </sheetView>
  </sheetViews>
  <sheetFormatPr defaultRowHeight="15" x14ac:dyDescent="0.25"/>
  <cols>
    <col min="1" max="1" width="43.42578125" customWidth="1"/>
    <col min="2" max="2" width="14.140625" customWidth="1"/>
    <col min="3" max="3" width="6.7109375" customWidth="1"/>
    <col min="4" max="4" width="14.7109375" customWidth="1"/>
    <col min="5" max="5" width="14.140625" customWidth="1"/>
    <col min="6" max="6" width="14.42578125" customWidth="1"/>
    <col min="7" max="7" width="9.28515625" customWidth="1"/>
    <col min="8" max="8" width="10.5703125" customWidth="1"/>
    <col min="9" max="9" width="9.42578125" customWidth="1"/>
    <col min="10" max="10" width="8.5703125" customWidth="1"/>
  </cols>
  <sheetData>
    <row r="1" spans="1:10" x14ac:dyDescent="0.25">
      <c r="A1" s="694" t="s">
        <v>12</v>
      </c>
      <c r="B1" s="694"/>
      <c r="C1" s="419">
        <f>+Jurat!A3</f>
        <v>45657</v>
      </c>
      <c r="D1" s="419"/>
      <c r="E1" s="419"/>
      <c r="F1" s="120"/>
      <c r="G1" s="120"/>
      <c r="H1" s="120"/>
      <c r="I1" s="120"/>
      <c r="J1" s="121"/>
    </row>
    <row r="2" spans="1:10" ht="15.75" thickBot="1" x14ac:dyDescent="0.3">
      <c r="A2" s="666" t="str">
        <f>+Jurat!B5</f>
        <v>NAME</v>
      </c>
      <c r="B2" s="667"/>
      <c r="C2" s="667"/>
      <c r="D2" s="667"/>
      <c r="E2" s="667"/>
      <c r="F2" s="667"/>
      <c r="G2" s="668"/>
      <c r="H2" s="668"/>
      <c r="I2" s="668"/>
      <c r="J2" s="668"/>
    </row>
    <row r="3" spans="1:10" ht="15.75" thickTop="1" x14ac:dyDescent="0.25">
      <c r="A3" s="669" t="s">
        <v>286</v>
      </c>
      <c r="B3" s="670"/>
      <c r="C3" s="670"/>
      <c r="D3" s="670"/>
      <c r="E3" s="670"/>
      <c r="F3" s="670"/>
      <c r="G3" s="670"/>
      <c r="H3" s="670"/>
      <c r="I3" s="670"/>
      <c r="J3" s="707"/>
    </row>
    <row r="4" spans="1:10" ht="15.75" thickBot="1" x14ac:dyDescent="0.3">
      <c r="A4" s="708"/>
      <c r="B4" s="709"/>
      <c r="C4" s="709"/>
      <c r="D4" s="709"/>
      <c r="E4" s="709"/>
      <c r="F4" s="709"/>
      <c r="G4" s="709"/>
      <c r="H4" s="709"/>
      <c r="I4" s="709"/>
      <c r="J4" s="710"/>
    </row>
    <row r="5" spans="1:10" ht="13.5" customHeight="1" thickTop="1" x14ac:dyDescent="0.25">
      <c r="A5" s="711" t="s">
        <v>287</v>
      </c>
      <c r="B5" s="712"/>
      <c r="C5" s="712"/>
      <c r="D5" s="713"/>
      <c r="E5" s="718" t="s">
        <v>288</v>
      </c>
      <c r="F5" s="719"/>
      <c r="G5" s="718" t="s">
        <v>289</v>
      </c>
      <c r="H5" s="719"/>
      <c r="I5" s="718" t="s">
        <v>290</v>
      </c>
      <c r="J5" s="719"/>
    </row>
    <row r="6" spans="1:10" ht="13.5" customHeight="1" x14ac:dyDescent="0.25">
      <c r="A6" s="685"/>
      <c r="B6" s="686"/>
      <c r="C6" s="686"/>
      <c r="D6" s="714"/>
      <c r="E6" s="720"/>
      <c r="F6" s="721"/>
      <c r="G6" s="720"/>
      <c r="H6" s="721"/>
      <c r="I6" s="720"/>
      <c r="J6" s="721"/>
    </row>
    <row r="7" spans="1:10" x14ac:dyDescent="0.25">
      <c r="A7" s="685"/>
      <c r="B7" s="686"/>
      <c r="C7" s="686"/>
      <c r="D7" s="714"/>
      <c r="E7" s="720"/>
      <c r="F7" s="721"/>
      <c r="G7" s="720"/>
      <c r="H7" s="721"/>
      <c r="I7" s="720"/>
      <c r="J7" s="721"/>
    </row>
    <row r="8" spans="1:10" ht="15.75" thickBot="1" x14ac:dyDescent="0.3">
      <c r="A8" s="715"/>
      <c r="B8" s="716"/>
      <c r="C8" s="716"/>
      <c r="D8" s="717"/>
      <c r="E8" s="722"/>
      <c r="F8" s="723"/>
      <c r="G8" s="722"/>
      <c r="H8" s="723"/>
      <c r="I8" s="722"/>
      <c r="J8" s="723"/>
    </row>
    <row r="9" spans="1:10" ht="40.5" thickTop="1" thickBot="1" x14ac:dyDescent="0.3">
      <c r="A9" s="695"/>
      <c r="B9" s="696"/>
      <c r="C9" s="696"/>
      <c r="D9" s="697"/>
      <c r="E9" s="153" t="s">
        <v>291</v>
      </c>
      <c r="F9" s="154" t="s">
        <v>154</v>
      </c>
      <c r="G9" s="698"/>
      <c r="H9" s="699"/>
      <c r="I9" s="699"/>
      <c r="J9" s="700"/>
    </row>
    <row r="10" spans="1:10" ht="15" customHeight="1" thickTop="1" x14ac:dyDescent="0.25">
      <c r="A10" s="701" t="s">
        <v>292</v>
      </c>
      <c r="B10" s="702"/>
      <c r="C10" s="702"/>
      <c r="D10" s="703"/>
      <c r="E10" s="231"/>
      <c r="F10" s="232"/>
      <c r="G10" s="704"/>
      <c r="H10" s="705"/>
      <c r="I10" s="705"/>
      <c r="J10" s="706"/>
    </row>
    <row r="11" spans="1:10" ht="15" customHeight="1" x14ac:dyDescent="0.25">
      <c r="A11" s="155" t="s">
        <v>0</v>
      </c>
      <c r="B11" s="156" t="s">
        <v>293</v>
      </c>
      <c r="C11" s="157" t="s">
        <v>294</v>
      </c>
      <c r="D11" s="158"/>
      <c r="E11" s="233"/>
      <c r="F11" s="234"/>
      <c r="G11" s="726"/>
      <c r="H11" s="727"/>
      <c r="I11" s="727"/>
      <c r="J11" s="728"/>
    </row>
    <row r="12" spans="1:10" ht="15" customHeight="1" x14ac:dyDescent="0.25">
      <c r="A12" s="159"/>
      <c r="B12" s="160"/>
      <c r="C12" s="161"/>
      <c r="D12" s="235"/>
      <c r="E12" s="162"/>
      <c r="F12" s="163"/>
      <c r="G12" s="724"/>
      <c r="H12" s="725"/>
      <c r="I12" s="729"/>
      <c r="J12" s="730"/>
    </row>
    <row r="13" spans="1:10" ht="15" customHeight="1" x14ac:dyDescent="0.25">
      <c r="A13" s="164"/>
      <c r="B13" s="165"/>
      <c r="C13" s="166"/>
      <c r="D13" s="236"/>
      <c r="E13" s="162"/>
      <c r="F13" s="163"/>
      <c r="G13" s="724"/>
      <c r="H13" s="725"/>
      <c r="I13" s="724"/>
      <c r="J13" s="725"/>
    </row>
    <row r="14" spans="1:10" ht="15" customHeight="1" x14ac:dyDescent="0.25">
      <c r="A14" s="164"/>
      <c r="B14" s="165"/>
      <c r="C14" s="166"/>
      <c r="D14" s="236"/>
      <c r="E14" s="162"/>
      <c r="F14" s="163"/>
      <c r="G14" s="724"/>
      <c r="H14" s="725"/>
      <c r="I14" s="724"/>
      <c r="J14" s="725"/>
    </row>
    <row r="15" spans="1:10" ht="15" customHeight="1" x14ac:dyDescent="0.25">
      <c r="A15" s="164"/>
      <c r="B15" s="165"/>
      <c r="C15" s="166"/>
      <c r="D15" s="236"/>
      <c r="E15" s="162"/>
      <c r="F15" s="163"/>
      <c r="G15" s="724"/>
      <c r="H15" s="725"/>
      <c r="I15" s="724"/>
      <c r="J15" s="725"/>
    </row>
    <row r="16" spans="1:10" ht="15" customHeight="1" x14ac:dyDescent="0.25">
      <c r="A16" s="164"/>
      <c r="B16" s="165"/>
      <c r="C16" s="166"/>
      <c r="D16" s="236"/>
      <c r="E16" s="162"/>
      <c r="F16" s="163"/>
      <c r="G16" s="724"/>
      <c r="H16" s="725"/>
      <c r="I16" s="724"/>
      <c r="J16" s="725"/>
    </row>
    <row r="17" spans="1:10" ht="15" customHeight="1" x14ac:dyDescent="0.25">
      <c r="A17" s="164"/>
      <c r="B17" s="165"/>
      <c r="C17" s="166"/>
      <c r="D17" s="236"/>
      <c r="E17" s="162"/>
      <c r="F17" s="163"/>
      <c r="G17" s="729"/>
      <c r="H17" s="730"/>
      <c r="I17" s="729"/>
      <c r="J17" s="730"/>
    </row>
    <row r="18" spans="1:10" ht="15" customHeight="1" x14ac:dyDescent="0.25">
      <c r="A18" s="164"/>
      <c r="B18" s="165"/>
      <c r="C18" s="166"/>
      <c r="D18" s="236"/>
      <c r="E18" s="162"/>
      <c r="F18" s="163"/>
      <c r="G18" s="729"/>
      <c r="H18" s="730"/>
      <c r="I18" s="729"/>
      <c r="J18" s="730"/>
    </row>
    <row r="19" spans="1:10" ht="15" customHeight="1" x14ac:dyDescent="0.25">
      <c r="A19" s="164"/>
      <c r="B19" s="165"/>
      <c r="C19" s="166"/>
      <c r="D19" s="236"/>
      <c r="E19" s="162"/>
      <c r="F19" s="163"/>
      <c r="G19" s="724"/>
      <c r="H19" s="725"/>
      <c r="I19" s="724"/>
      <c r="J19" s="725"/>
    </row>
    <row r="20" spans="1:10" ht="15" customHeight="1" x14ac:dyDescent="0.25">
      <c r="A20" s="167"/>
      <c r="B20" s="168"/>
      <c r="C20" s="169"/>
      <c r="D20" s="237"/>
      <c r="E20" s="162"/>
      <c r="F20" s="163"/>
      <c r="G20" s="724"/>
      <c r="H20" s="725"/>
      <c r="I20" s="724"/>
      <c r="J20" s="725"/>
    </row>
    <row r="21" spans="1:10" ht="15" customHeight="1" x14ac:dyDescent="0.25">
      <c r="A21" s="731" t="s">
        <v>295</v>
      </c>
      <c r="B21" s="732"/>
      <c r="C21" s="732"/>
      <c r="D21" s="733"/>
      <c r="E21" s="162"/>
      <c r="F21" s="163"/>
      <c r="G21" s="724"/>
      <c r="H21" s="725"/>
      <c r="I21" s="724"/>
      <c r="J21" s="725"/>
    </row>
    <row r="22" spans="1:10" ht="15" customHeight="1" x14ac:dyDescent="0.25">
      <c r="A22" s="170" t="s">
        <v>0</v>
      </c>
      <c r="B22" s="156" t="s">
        <v>293</v>
      </c>
      <c r="C22" s="157" t="s">
        <v>294</v>
      </c>
      <c r="D22" s="158"/>
      <c r="E22" s="162"/>
      <c r="F22" s="163"/>
      <c r="G22" s="724"/>
      <c r="H22" s="725"/>
      <c r="I22" s="724"/>
      <c r="J22" s="725"/>
    </row>
    <row r="23" spans="1:10" ht="15" customHeight="1" x14ac:dyDescent="0.25">
      <c r="A23" s="159"/>
      <c r="B23" s="171"/>
      <c r="C23" s="171"/>
      <c r="D23" s="238"/>
      <c r="E23" s="162"/>
      <c r="F23" s="163"/>
      <c r="G23" s="724"/>
      <c r="H23" s="725"/>
      <c r="I23" s="724"/>
      <c r="J23" s="725"/>
    </row>
    <row r="24" spans="1:10" ht="15" customHeight="1" x14ac:dyDescent="0.25">
      <c r="A24" s="164"/>
      <c r="B24" s="172"/>
      <c r="C24" s="172"/>
      <c r="D24" s="239"/>
      <c r="E24" s="162"/>
      <c r="F24" s="163"/>
      <c r="G24" s="724"/>
      <c r="H24" s="725"/>
      <c r="I24" s="724"/>
      <c r="J24" s="725"/>
    </row>
    <row r="25" spans="1:10" ht="15" customHeight="1" x14ac:dyDescent="0.25">
      <c r="A25" s="164"/>
      <c r="B25" s="172"/>
      <c r="C25" s="172"/>
      <c r="D25" s="239"/>
      <c r="E25" s="162"/>
      <c r="F25" s="163"/>
      <c r="G25" s="724"/>
      <c r="H25" s="725"/>
      <c r="I25" s="724"/>
      <c r="J25" s="725"/>
    </row>
    <row r="26" spans="1:10" ht="15" customHeight="1" x14ac:dyDescent="0.25">
      <c r="A26" s="164"/>
      <c r="B26" s="172"/>
      <c r="C26" s="172"/>
      <c r="D26" s="239"/>
      <c r="E26" s="162"/>
      <c r="F26" s="163"/>
      <c r="G26" s="724"/>
      <c r="H26" s="725"/>
      <c r="I26" s="724"/>
      <c r="J26" s="725"/>
    </row>
    <row r="27" spans="1:10" ht="15" customHeight="1" x14ac:dyDescent="0.25">
      <c r="A27" s="164"/>
      <c r="B27" s="172"/>
      <c r="C27" s="172"/>
      <c r="D27" s="239"/>
      <c r="E27" s="162"/>
      <c r="F27" s="163"/>
      <c r="G27" s="724"/>
      <c r="H27" s="725"/>
      <c r="I27" s="724"/>
      <c r="J27" s="725"/>
    </row>
    <row r="28" spans="1:10" ht="15" customHeight="1" x14ac:dyDescent="0.25">
      <c r="A28" s="164"/>
      <c r="B28" s="172"/>
      <c r="C28" s="172"/>
      <c r="D28" s="239"/>
      <c r="E28" s="162"/>
      <c r="F28" s="163"/>
      <c r="G28" s="724"/>
      <c r="H28" s="725"/>
      <c r="I28" s="724"/>
      <c r="J28" s="725"/>
    </row>
    <row r="29" spans="1:10" ht="15" customHeight="1" x14ac:dyDescent="0.25">
      <c r="A29" s="164"/>
      <c r="B29" s="172"/>
      <c r="C29" s="172"/>
      <c r="D29" s="239"/>
      <c r="E29" s="162"/>
      <c r="F29" s="163"/>
      <c r="G29" s="724"/>
      <c r="H29" s="725"/>
      <c r="I29" s="724"/>
      <c r="J29" s="725"/>
    </row>
    <row r="30" spans="1:10" ht="15" customHeight="1" thickBot="1" x14ac:dyDescent="0.3">
      <c r="A30" s="173"/>
      <c r="B30" s="174"/>
      <c r="C30" s="174"/>
      <c r="D30" s="240"/>
      <c r="E30" s="175"/>
      <c r="F30" s="176"/>
      <c r="G30" s="734"/>
      <c r="H30" s="735"/>
      <c r="I30" s="734"/>
      <c r="J30" s="735"/>
    </row>
    <row r="31" spans="1:10" ht="15.75" thickTop="1" x14ac:dyDescent="0.25">
      <c r="A31" s="736" t="s">
        <v>267</v>
      </c>
      <c r="B31" s="737"/>
      <c r="C31" s="737"/>
      <c r="D31" s="738"/>
      <c r="E31" s="742">
        <f>SUM(E10:E30)</f>
        <v>0</v>
      </c>
      <c r="F31" s="742">
        <f>SUM(F10:F30)</f>
        <v>0</v>
      </c>
      <c r="G31" s="649">
        <f>SUM(G10:H30)</f>
        <v>0</v>
      </c>
      <c r="H31" s="647"/>
      <c r="I31" s="649">
        <f>SUM(I10:J30)</f>
        <v>0</v>
      </c>
      <c r="J31" s="647"/>
    </row>
    <row r="32" spans="1:10" ht="15.75" thickBot="1" x14ac:dyDescent="0.3">
      <c r="A32" s="739"/>
      <c r="B32" s="740"/>
      <c r="C32" s="740"/>
      <c r="D32" s="741"/>
      <c r="E32" s="743"/>
      <c r="F32" s="743"/>
      <c r="G32" s="650"/>
      <c r="H32" s="648"/>
      <c r="I32" s="650"/>
      <c r="J32" s="648"/>
    </row>
    <row r="33" spans="1:10" ht="15.75" thickTop="1" x14ac:dyDescent="0.25">
      <c r="G33" s="744" t="s">
        <v>305</v>
      </c>
      <c r="H33" s="744"/>
      <c r="I33" s="744"/>
      <c r="J33" s="744"/>
    </row>
    <row r="34" spans="1:10" ht="15.75" thickBot="1" x14ac:dyDescent="0.3"/>
    <row r="35" spans="1:10" ht="15.75" thickTop="1" x14ac:dyDescent="0.25">
      <c r="A35" s="669" t="s">
        <v>296</v>
      </c>
      <c r="B35" s="670"/>
      <c r="C35" s="670"/>
      <c r="D35" s="670"/>
      <c r="E35" s="670"/>
      <c r="F35" s="670"/>
      <c r="G35" s="670"/>
      <c r="H35" s="670"/>
      <c r="I35" s="670"/>
      <c r="J35" s="707"/>
    </row>
    <row r="36" spans="1:10" ht="15.75" thickBot="1" x14ac:dyDescent="0.3">
      <c r="A36" s="708"/>
      <c r="B36" s="709"/>
      <c r="C36" s="709"/>
      <c r="D36" s="709"/>
      <c r="E36" s="709"/>
      <c r="F36" s="709"/>
      <c r="G36" s="709"/>
      <c r="H36" s="709"/>
      <c r="I36" s="709"/>
      <c r="J36" s="710"/>
    </row>
    <row r="37" spans="1:10" ht="13.5" customHeight="1" thickTop="1" x14ac:dyDescent="0.25">
      <c r="A37" s="711" t="s">
        <v>297</v>
      </c>
      <c r="B37" s="712"/>
      <c r="C37" s="712"/>
      <c r="D37" s="713"/>
      <c r="E37" s="718" t="s">
        <v>298</v>
      </c>
      <c r="F37" s="719"/>
      <c r="G37" s="718" t="s">
        <v>299</v>
      </c>
      <c r="H37" s="719"/>
      <c r="I37" s="745" t="s">
        <v>300</v>
      </c>
      <c r="J37" s="719"/>
    </row>
    <row r="38" spans="1:10" ht="13.5" customHeight="1" x14ac:dyDescent="0.25">
      <c r="A38" s="685"/>
      <c r="B38" s="686"/>
      <c r="C38" s="686"/>
      <c r="D38" s="714"/>
      <c r="E38" s="720"/>
      <c r="F38" s="721"/>
      <c r="G38" s="720"/>
      <c r="H38" s="721"/>
      <c r="I38" s="720"/>
      <c r="J38" s="721"/>
    </row>
    <row r="39" spans="1:10" x14ac:dyDescent="0.25">
      <c r="A39" s="685"/>
      <c r="B39" s="686"/>
      <c r="C39" s="686"/>
      <c r="D39" s="714"/>
      <c r="E39" s="720"/>
      <c r="F39" s="721"/>
      <c r="G39" s="720"/>
      <c r="H39" s="721"/>
      <c r="I39" s="720"/>
      <c r="J39" s="721"/>
    </row>
    <row r="40" spans="1:10" ht="15.75" thickBot="1" x14ac:dyDescent="0.3">
      <c r="A40" s="715"/>
      <c r="B40" s="716"/>
      <c r="C40" s="716"/>
      <c r="D40" s="717"/>
      <c r="E40" s="722"/>
      <c r="F40" s="723"/>
      <c r="G40" s="722"/>
      <c r="H40" s="723"/>
      <c r="I40" s="722"/>
      <c r="J40" s="723"/>
    </row>
    <row r="41" spans="1:10" ht="40.5" thickTop="1" thickBot="1" x14ac:dyDescent="0.3">
      <c r="A41" s="695"/>
      <c r="B41" s="696"/>
      <c r="C41" s="696"/>
      <c r="D41" s="697"/>
      <c r="E41" s="153" t="s">
        <v>291</v>
      </c>
      <c r="F41" s="154" t="s">
        <v>154</v>
      </c>
      <c r="G41" s="698"/>
      <c r="H41" s="699"/>
      <c r="I41" s="699"/>
      <c r="J41" s="700"/>
    </row>
    <row r="42" spans="1:10" ht="15.75" customHeight="1" thickTop="1" x14ac:dyDescent="0.25">
      <c r="A42" s="701" t="s">
        <v>292</v>
      </c>
      <c r="B42" s="702"/>
      <c r="C42" s="702"/>
      <c r="D42" s="703"/>
      <c r="E42" s="231"/>
      <c r="F42" s="232"/>
      <c r="G42" s="704"/>
      <c r="H42" s="705"/>
      <c r="I42" s="705"/>
      <c r="J42" s="706"/>
    </row>
    <row r="43" spans="1:10" ht="26.25" x14ac:dyDescent="0.25">
      <c r="A43" s="155" t="s">
        <v>0</v>
      </c>
      <c r="B43" s="156" t="s">
        <v>293</v>
      </c>
      <c r="C43" s="157" t="s">
        <v>294</v>
      </c>
      <c r="D43" s="158" t="s">
        <v>301</v>
      </c>
      <c r="E43" s="241"/>
      <c r="F43" s="242"/>
      <c r="G43" s="726"/>
      <c r="H43" s="727"/>
      <c r="I43" s="727"/>
      <c r="J43" s="728"/>
    </row>
    <row r="44" spans="1:10" ht="15.75" customHeight="1" x14ac:dyDescent="0.25">
      <c r="A44" s="159"/>
      <c r="B44" s="160"/>
      <c r="C44" s="161"/>
      <c r="D44" s="177"/>
      <c r="E44" s="178"/>
      <c r="F44" s="140"/>
      <c r="G44" s="724"/>
      <c r="H44" s="725"/>
      <c r="I44" s="729"/>
      <c r="J44" s="730"/>
    </row>
    <row r="45" spans="1:10" ht="15.75" customHeight="1" x14ac:dyDescent="0.25">
      <c r="A45" s="164"/>
      <c r="B45" s="165"/>
      <c r="C45" s="166"/>
      <c r="D45" s="179"/>
      <c r="E45" s="178"/>
      <c r="F45" s="140"/>
      <c r="G45" s="748"/>
      <c r="H45" s="749"/>
      <c r="I45" s="748"/>
      <c r="J45" s="749"/>
    </row>
    <row r="46" spans="1:10" ht="15.75" customHeight="1" x14ac:dyDescent="0.25">
      <c r="A46" s="164"/>
      <c r="B46" s="165"/>
      <c r="C46" s="166"/>
      <c r="D46" s="179"/>
      <c r="E46" s="178"/>
      <c r="F46" s="140"/>
      <c r="G46" s="746"/>
      <c r="H46" s="747"/>
      <c r="I46" s="746"/>
      <c r="J46" s="747"/>
    </row>
    <row r="47" spans="1:10" ht="15.75" customHeight="1" x14ac:dyDescent="0.25">
      <c r="A47" s="164"/>
      <c r="B47" s="165"/>
      <c r="C47" s="166"/>
      <c r="D47" s="179"/>
      <c r="E47" s="178"/>
      <c r="F47" s="140"/>
      <c r="G47" s="746"/>
      <c r="H47" s="747"/>
      <c r="I47" s="746"/>
      <c r="J47" s="747"/>
    </row>
    <row r="48" spans="1:10" ht="15.75" customHeight="1" x14ac:dyDescent="0.25">
      <c r="A48" s="164"/>
      <c r="B48" s="165"/>
      <c r="C48" s="166"/>
      <c r="D48" s="179"/>
      <c r="E48" s="178"/>
      <c r="F48" s="140"/>
      <c r="G48" s="746"/>
      <c r="H48" s="747"/>
      <c r="I48" s="746"/>
      <c r="J48" s="747"/>
    </row>
    <row r="49" spans="1:10" ht="15.75" customHeight="1" x14ac:dyDescent="0.25">
      <c r="A49" s="164"/>
      <c r="B49" s="165"/>
      <c r="C49" s="166"/>
      <c r="D49" s="179"/>
      <c r="E49" s="178"/>
      <c r="F49" s="140"/>
      <c r="G49" s="750"/>
      <c r="H49" s="751"/>
      <c r="I49" s="750"/>
      <c r="J49" s="751"/>
    </row>
    <row r="50" spans="1:10" ht="15.75" customHeight="1" x14ac:dyDescent="0.25">
      <c r="A50" s="164"/>
      <c r="B50" s="165"/>
      <c r="C50" s="166"/>
      <c r="D50" s="179"/>
      <c r="E50" s="178"/>
      <c r="F50" s="140"/>
      <c r="G50" s="750"/>
      <c r="H50" s="751"/>
      <c r="I50" s="750"/>
      <c r="J50" s="751"/>
    </row>
    <row r="51" spans="1:10" ht="15.75" customHeight="1" x14ac:dyDescent="0.25">
      <c r="A51" s="164"/>
      <c r="B51" s="165"/>
      <c r="C51" s="166"/>
      <c r="D51" s="179"/>
      <c r="E51" s="178"/>
      <c r="F51" s="140"/>
      <c r="G51" s="746"/>
      <c r="H51" s="747"/>
      <c r="I51" s="746"/>
      <c r="J51" s="747"/>
    </row>
    <row r="52" spans="1:10" ht="15.75" customHeight="1" x14ac:dyDescent="0.25">
      <c r="A52" s="167"/>
      <c r="B52" s="168"/>
      <c r="C52" s="169"/>
      <c r="D52" s="180"/>
      <c r="E52" s="178"/>
      <c r="F52" s="140"/>
      <c r="G52" s="746"/>
      <c r="H52" s="747"/>
      <c r="I52" s="746"/>
      <c r="J52" s="747"/>
    </row>
    <row r="53" spans="1:10" x14ac:dyDescent="0.25">
      <c r="A53" s="731" t="s">
        <v>295</v>
      </c>
      <c r="B53" s="732"/>
      <c r="C53" s="732"/>
      <c r="D53" s="733"/>
      <c r="E53" s="138"/>
      <c r="F53" s="140"/>
      <c r="G53" s="746"/>
      <c r="H53" s="747"/>
      <c r="I53" s="746"/>
      <c r="J53" s="747"/>
    </row>
    <row r="54" spans="1:10" ht="26.25" x14ac:dyDescent="0.25">
      <c r="A54" s="170" t="s">
        <v>0</v>
      </c>
      <c r="B54" s="156" t="s">
        <v>293</v>
      </c>
      <c r="C54" s="157" t="s">
        <v>294</v>
      </c>
      <c r="D54" s="158" t="s">
        <v>301</v>
      </c>
      <c r="E54" s="138"/>
      <c r="F54" s="140"/>
      <c r="G54" s="746"/>
      <c r="H54" s="747"/>
      <c r="I54" s="746"/>
      <c r="J54" s="747"/>
    </row>
    <row r="55" spans="1:10" ht="15.75" customHeight="1" x14ac:dyDescent="0.25">
      <c r="A55" s="250"/>
      <c r="B55" s="171"/>
      <c r="C55" s="171"/>
      <c r="D55" s="177"/>
      <c r="E55" s="138"/>
      <c r="F55" s="140"/>
      <c r="G55" s="746"/>
      <c r="H55" s="747"/>
      <c r="I55" s="746"/>
      <c r="J55" s="747"/>
    </row>
    <row r="56" spans="1:10" ht="15.75" customHeight="1" x14ac:dyDescent="0.25">
      <c r="A56" s="251"/>
      <c r="B56" s="172"/>
      <c r="C56" s="172"/>
      <c r="D56" s="179"/>
      <c r="E56" s="138"/>
      <c r="F56" s="140"/>
      <c r="G56" s="746"/>
      <c r="H56" s="747"/>
      <c r="I56" s="746"/>
      <c r="J56" s="747"/>
    </row>
    <row r="57" spans="1:10" ht="15.75" customHeight="1" x14ac:dyDescent="0.25">
      <c r="A57" s="251"/>
      <c r="B57" s="172"/>
      <c r="C57" s="172"/>
      <c r="D57" s="179"/>
      <c r="E57" s="138"/>
      <c r="F57" s="140"/>
      <c r="G57" s="746"/>
      <c r="H57" s="747"/>
      <c r="I57" s="746"/>
      <c r="J57" s="747"/>
    </row>
    <row r="58" spans="1:10" ht="15.75" customHeight="1" x14ac:dyDescent="0.25">
      <c r="A58" s="251"/>
      <c r="B58" s="172"/>
      <c r="C58" s="172"/>
      <c r="D58" s="179"/>
      <c r="E58" s="138"/>
      <c r="F58" s="140"/>
      <c r="G58" s="746"/>
      <c r="H58" s="747"/>
      <c r="I58" s="746"/>
      <c r="J58" s="747"/>
    </row>
    <row r="59" spans="1:10" ht="15.75" customHeight="1" x14ac:dyDescent="0.25">
      <c r="A59" s="164"/>
      <c r="B59" s="172"/>
      <c r="C59" s="172"/>
      <c r="D59" s="181"/>
      <c r="E59" s="138"/>
      <c r="F59" s="140"/>
      <c r="G59" s="746"/>
      <c r="H59" s="747"/>
      <c r="I59" s="746"/>
      <c r="J59" s="747"/>
    </row>
    <row r="60" spans="1:10" ht="15.75" customHeight="1" x14ac:dyDescent="0.25">
      <c r="A60" s="164"/>
      <c r="B60" s="172"/>
      <c r="C60" s="172"/>
      <c r="D60" s="181"/>
      <c r="E60" s="138"/>
      <c r="F60" s="140"/>
      <c r="G60" s="746"/>
      <c r="H60" s="747"/>
      <c r="I60" s="746"/>
      <c r="J60" s="747"/>
    </row>
    <row r="61" spans="1:10" ht="15.75" customHeight="1" x14ac:dyDescent="0.25">
      <c r="A61" s="164"/>
      <c r="B61" s="172"/>
      <c r="C61" s="172"/>
      <c r="D61" s="181"/>
      <c r="E61" s="138"/>
      <c r="F61" s="140"/>
      <c r="G61" s="746"/>
      <c r="H61" s="747"/>
      <c r="I61" s="746"/>
      <c r="J61" s="747"/>
    </row>
    <row r="62" spans="1:10" ht="15.75" customHeight="1" thickBot="1" x14ac:dyDescent="0.3">
      <c r="A62" s="173"/>
      <c r="B62" s="174"/>
      <c r="C62" s="174"/>
      <c r="D62" s="182"/>
      <c r="E62" s="183"/>
      <c r="F62" s="184"/>
      <c r="G62" s="752"/>
      <c r="H62" s="753"/>
      <c r="I62" s="752"/>
      <c r="J62" s="753"/>
    </row>
    <row r="63" spans="1:10" ht="15.75" thickTop="1" x14ac:dyDescent="0.25">
      <c r="A63" s="736" t="s">
        <v>267</v>
      </c>
      <c r="B63" s="737"/>
      <c r="C63" s="737"/>
      <c r="D63" s="738"/>
      <c r="E63" s="742">
        <f>SUM(E42:E62)</f>
        <v>0</v>
      </c>
      <c r="F63" s="742">
        <f>SUM(F42:F62)</f>
        <v>0</v>
      </c>
      <c r="G63" s="649">
        <f>SUM(G42:H62)</f>
        <v>0</v>
      </c>
      <c r="H63" s="647"/>
      <c r="I63" s="649">
        <f>SUM(I42:J62)</f>
        <v>0</v>
      </c>
      <c r="J63" s="647"/>
    </row>
    <row r="64" spans="1:10" ht="15.75" thickBot="1" x14ac:dyDescent="0.3">
      <c r="A64" s="739"/>
      <c r="B64" s="740"/>
      <c r="C64" s="740"/>
      <c r="D64" s="741"/>
      <c r="E64" s="743"/>
      <c r="F64" s="743"/>
      <c r="G64" s="650"/>
      <c r="H64" s="648"/>
      <c r="I64" s="650"/>
      <c r="J64" s="648"/>
    </row>
    <row r="65" spans="1:10" ht="15.75" thickTop="1" x14ac:dyDescent="0.25">
      <c r="E65" s="744" t="s">
        <v>302</v>
      </c>
      <c r="F65" s="744"/>
      <c r="G65" s="744" t="s">
        <v>304</v>
      </c>
      <c r="H65" s="744"/>
      <c r="I65" s="744" t="s">
        <v>303</v>
      </c>
      <c r="J65" s="744"/>
    </row>
    <row r="66" spans="1:10" x14ac:dyDescent="0.25">
      <c r="A66" s="299"/>
      <c r="B66" s="273"/>
      <c r="C66" s="273"/>
      <c r="D66" s="273"/>
      <c r="E66" s="273"/>
      <c r="F66" s="273"/>
      <c r="G66" s="273"/>
      <c r="H66" s="273"/>
      <c r="I66" s="273"/>
      <c r="J66" s="273"/>
    </row>
    <row r="67" spans="1:10" x14ac:dyDescent="0.25">
      <c r="E67" s="104"/>
      <c r="F67" s="104"/>
    </row>
  </sheetData>
  <mergeCells count="123">
    <mergeCell ref="E65:F65"/>
    <mergeCell ref="G65:H65"/>
    <mergeCell ref="I65:J65"/>
    <mergeCell ref="A66:J66"/>
    <mergeCell ref="G61:H61"/>
    <mergeCell ref="I61:J61"/>
    <mergeCell ref="G62:H62"/>
    <mergeCell ref="I62:J62"/>
    <mergeCell ref="A63:D64"/>
    <mergeCell ref="E63:E64"/>
    <mergeCell ref="F63:F64"/>
    <mergeCell ref="G63:H64"/>
    <mergeCell ref="I63:J64"/>
    <mergeCell ref="G58:H58"/>
    <mergeCell ref="I58:J58"/>
    <mergeCell ref="G59:H59"/>
    <mergeCell ref="I59:J59"/>
    <mergeCell ref="G60:H60"/>
    <mergeCell ref="I60:J60"/>
    <mergeCell ref="G55:H55"/>
    <mergeCell ref="I55:J55"/>
    <mergeCell ref="G56:H56"/>
    <mergeCell ref="I56:J56"/>
    <mergeCell ref="G57:H57"/>
    <mergeCell ref="I57:J57"/>
    <mergeCell ref="G52:H52"/>
    <mergeCell ref="I52:J52"/>
    <mergeCell ref="A53:D53"/>
    <mergeCell ref="G53:H53"/>
    <mergeCell ref="I53:J53"/>
    <mergeCell ref="G54:H54"/>
    <mergeCell ref="I54:J54"/>
    <mergeCell ref="G49:H49"/>
    <mergeCell ref="I49:J49"/>
    <mergeCell ref="G50:H50"/>
    <mergeCell ref="I50:J50"/>
    <mergeCell ref="G51:H51"/>
    <mergeCell ref="I51:J51"/>
    <mergeCell ref="G46:H46"/>
    <mergeCell ref="I46:J46"/>
    <mergeCell ref="G47:H47"/>
    <mergeCell ref="I47:J47"/>
    <mergeCell ref="G48:H48"/>
    <mergeCell ref="I48:J48"/>
    <mergeCell ref="G43:H43"/>
    <mergeCell ref="I43:J43"/>
    <mergeCell ref="G44:H44"/>
    <mergeCell ref="I44:J44"/>
    <mergeCell ref="G45:H45"/>
    <mergeCell ref="I45:J45"/>
    <mergeCell ref="A41:D41"/>
    <mergeCell ref="G41:H41"/>
    <mergeCell ref="I41:J41"/>
    <mergeCell ref="A42:D42"/>
    <mergeCell ref="G42:H42"/>
    <mergeCell ref="I42:J42"/>
    <mergeCell ref="G33:H33"/>
    <mergeCell ref="I33:J33"/>
    <mergeCell ref="A35:J36"/>
    <mergeCell ref="A37:D40"/>
    <mergeCell ref="E37:F40"/>
    <mergeCell ref="G37:H40"/>
    <mergeCell ref="I37:J40"/>
    <mergeCell ref="G29:H29"/>
    <mergeCell ref="I29:J29"/>
    <mergeCell ref="G30:H30"/>
    <mergeCell ref="I30:J30"/>
    <mergeCell ref="A31:D32"/>
    <mergeCell ref="E31:E32"/>
    <mergeCell ref="F31:F32"/>
    <mergeCell ref="G31:H32"/>
    <mergeCell ref="I31:J32"/>
    <mergeCell ref="G26:H26"/>
    <mergeCell ref="I26:J26"/>
    <mergeCell ref="G27:H27"/>
    <mergeCell ref="I27:J27"/>
    <mergeCell ref="G28:H28"/>
    <mergeCell ref="I28:J28"/>
    <mergeCell ref="G23:H23"/>
    <mergeCell ref="I23:J23"/>
    <mergeCell ref="G24:H24"/>
    <mergeCell ref="I24:J24"/>
    <mergeCell ref="G25:H25"/>
    <mergeCell ref="I25:J25"/>
    <mergeCell ref="G20:H20"/>
    <mergeCell ref="I20:J20"/>
    <mergeCell ref="A21:D21"/>
    <mergeCell ref="G21:H21"/>
    <mergeCell ref="I21:J21"/>
    <mergeCell ref="G22:H22"/>
    <mergeCell ref="I22:J22"/>
    <mergeCell ref="G17:H17"/>
    <mergeCell ref="I17:J17"/>
    <mergeCell ref="G18:H18"/>
    <mergeCell ref="I18:J18"/>
    <mergeCell ref="G19:H19"/>
    <mergeCell ref="I19:J19"/>
    <mergeCell ref="G14:H14"/>
    <mergeCell ref="I14:J14"/>
    <mergeCell ref="G15:H15"/>
    <mergeCell ref="I15:J15"/>
    <mergeCell ref="G16:H16"/>
    <mergeCell ref="I16:J16"/>
    <mergeCell ref="G11:H11"/>
    <mergeCell ref="I11:J11"/>
    <mergeCell ref="G12:H12"/>
    <mergeCell ref="I12:J12"/>
    <mergeCell ref="G13:H13"/>
    <mergeCell ref="I13:J13"/>
    <mergeCell ref="A9:D9"/>
    <mergeCell ref="G9:H9"/>
    <mergeCell ref="I9:J9"/>
    <mergeCell ref="A10:D10"/>
    <mergeCell ref="G10:H10"/>
    <mergeCell ref="I10:J10"/>
    <mergeCell ref="A1:B1"/>
    <mergeCell ref="C1:E1"/>
    <mergeCell ref="A2:J2"/>
    <mergeCell ref="A3:J4"/>
    <mergeCell ref="A5:D8"/>
    <mergeCell ref="E5:F8"/>
    <mergeCell ref="G5:H8"/>
    <mergeCell ref="I5:J8"/>
  </mergeCells>
  <pageMargins left="0.5" right="0.5" top="0.5" bottom="0.5" header="0.3" footer="0.3"/>
  <pageSetup paperSize="5" scale="65" orientation="portrait" r:id="rId1"/>
  <headerFooter scaleWithDoc="0">
    <oddFooter>&amp;R9.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R40"/>
  <sheetViews>
    <sheetView showGridLines="0" zoomScaleNormal="100" workbookViewId="0">
      <selection activeCell="D24" sqref="D24"/>
    </sheetView>
  </sheetViews>
  <sheetFormatPr defaultRowHeight="15" x14ac:dyDescent="0.25"/>
  <cols>
    <col min="1" max="1" width="17.85546875" customWidth="1"/>
    <col min="2" max="2" width="26.5703125" customWidth="1"/>
    <col min="3" max="3" width="18.140625" customWidth="1"/>
    <col min="4" max="4" width="14.7109375" customWidth="1"/>
    <col min="5" max="5" width="15.140625" customWidth="1"/>
    <col min="6" max="6" width="15" customWidth="1"/>
    <col min="7" max="7" width="17.7109375" customWidth="1"/>
    <col min="8" max="8" width="19.140625" customWidth="1"/>
    <col min="9" max="10" width="13" customWidth="1"/>
  </cols>
  <sheetData>
    <row r="1" spans="1:18" x14ac:dyDescent="0.25">
      <c r="A1" s="694" t="s">
        <v>12</v>
      </c>
      <c r="B1" s="756"/>
      <c r="C1" s="419">
        <f>+Jurat!A3</f>
        <v>45657</v>
      </c>
      <c r="D1" s="419"/>
      <c r="E1" s="185"/>
      <c r="F1" s="185"/>
      <c r="G1" s="186"/>
      <c r="H1" s="185"/>
      <c r="I1" s="120"/>
      <c r="R1" s="1"/>
    </row>
    <row r="2" spans="1:18" ht="15.75" thickBot="1" x14ac:dyDescent="0.3">
      <c r="A2" s="666" t="str">
        <f>+Jurat!B5</f>
        <v>NAME</v>
      </c>
      <c r="B2" s="666"/>
      <c r="C2" s="666"/>
      <c r="D2" s="666"/>
      <c r="E2" s="666"/>
      <c r="F2" s="666"/>
      <c r="G2" s="666"/>
      <c r="H2" s="666"/>
      <c r="I2" s="666"/>
      <c r="J2" s="187"/>
      <c r="K2" s="187"/>
      <c r="L2" s="187"/>
    </row>
    <row r="3" spans="1:18" ht="15.75" thickTop="1" x14ac:dyDescent="0.25">
      <c r="A3" s="757" t="s">
        <v>308</v>
      </c>
      <c r="B3" s="758"/>
      <c r="C3" s="758"/>
      <c r="D3" s="758"/>
      <c r="E3" s="758"/>
      <c r="F3" s="758"/>
      <c r="G3" s="758"/>
      <c r="H3" s="758"/>
      <c r="I3" s="759"/>
      <c r="J3" s="187"/>
      <c r="K3" s="187"/>
      <c r="L3" s="187"/>
    </row>
    <row r="4" spans="1:18" ht="15.75" thickBot="1" x14ac:dyDescent="0.3">
      <c r="A4" s="760"/>
      <c r="B4" s="761"/>
      <c r="C4" s="761"/>
      <c r="D4" s="761"/>
      <c r="E4" s="761"/>
      <c r="F4" s="761"/>
      <c r="G4" s="761"/>
      <c r="H4" s="761"/>
      <c r="I4" s="762"/>
    </row>
    <row r="5" spans="1:18" ht="30" customHeight="1" thickTop="1" x14ac:dyDescent="0.25">
      <c r="A5" s="763" t="s">
        <v>316</v>
      </c>
      <c r="B5" s="765" t="s">
        <v>315</v>
      </c>
      <c r="C5" s="767" t="s">
        <v>309</v>
      </c>
      <c r="D5" s="763" t="s">
        <v>310</v>
      </c>
      <c r="E5" s="763" t="s">
        <v>311</v>
      </c>
      <c r="F5" s="767" t="s">
        <v>312</v>
      </c>
      <c r="G5" s="767" t="s">
        <v>313</v>
      </c>
      <c r="H5" s="763" t="s">
        <v>318</v>
      </c>
      <c r="I5" s="763" t="s">
        <v>319</v>
      </c>
    </row>
    <row r="6" spans="1:18" ht="26.25" customHeight="1" thickBot="1" x14ac:dyDescent="0.3">
      <c r="A6" s="764"/>
      <c r="B6" s="766"/>
      <c r="C6" s="764"/>
      <c r="D6" s="764"/>
      <c r="E6" s="764"/>
      <c r="F6" s="764"/>
      <c r="G6" s="764"/>
      <c r="H6" s="764"/>
      <c r="I6" s="764"/>
    </row>
    <row r="7" spans="1:18" ht="15.75" thickTop="1" x14ac:dyDescent="0.25">
      <c r="A7" s="188"/>
      <c r="B7" s="188"/>
      <c r="C7" s="188"/>
      <c r="D7" s="188"/>
      <c r="E7" s="188"/>
      <c r="F7" s="189"/>
      <c r="G7" s="189"/>
      <c r="H7" s="188"/>
      <c r="I7" s="188"/>
    </row>
    <row r="8" spans="1:18" x14ac:dyDescent="0.25">
      <c r="A8" s="190"/>
      <c r="B8" s="190"/>
      <c r="C8" s="190"/>
      <c r="D8" s="252"/>
      <c r="E8" s="190"/>
      <c r="F8" s="192"/>
      <c r="G8" s="192"/>
      <c r="H8" s="191"/>
      <c r="I8" s="190"/>
    </row>
    <row r="9" spans="1:18" x14ac:dyDescent="0.25">
      <c r="A9" s="190"/>
      <c r="B9" s="190"/>
      <c r="C9" s="190"/>
      <c r="D9" s="252"/>
      <c r="E9" s="190"/>
      <c r="F9" s="192"/>
      <c r="G9" s="192"/>
      <c r="H9" s="190"/>
      <c r="I9" s="190"/>
    </row>
    <row r="10" spans="1:18" x14ac:dyDescent="0.25">
      <c r="A10" s="190"/>
      <c r="B10" s="190"/>
      <c r="C10" s="190"/>
      <c r="D10" s="252"/>
      <c r="E10" s="190"/>
      <c r="F10" s="192"/>
      <c r="G10" s="192"/>
      <c r="H10" s="190"/>
      <c r="I10" s="190"/>
    </row>
    <row r="11" spans="1:18" x14ac:dyDescent="0.25">
      <c r="A11" s="190"/>
      <c r="B11" s="190"/>
      <c r="C11" s="190"/>
      <c r="D11" s="252"/>
      <c r="E11" s="190"/>
      <c r="F11" s="192"/>
      <c r="G11" s="192"/>
      <c r="H11" s="190"/>
      <c r="I11" s="190"/>
    </row>
    <row r="12" spans="1:18" x14ac:dyDescent="0.25">
      <c r="A12" s="190"/>
      <c r="B12" s="190"/>
      <c r="C12" s="190"/>
      <c r="D12" s="252"/>
      <c r="E12" s="190"/>
      <c r="F12" s="192"/>
      <c r="G12" s="192"/>
      <c r="H12" s="190"/>
      <c r="I12" s="190"/>
    </row>
    <row r="13" spans="1:18" x14ac:dyDescent="0.25">
      <c r="A13" s="190"/>
      <c r="B13" s="190"/>
      <c r="C13" s="190"/>
      <c r="D13" s="252"/>
      <c r="E13" s="190"/>
      <c r="F13" s="192"/>
      <c r="G13" s="192"/>
      <c r="H13" s="190"/>
      <c r="I13" s="190"/>
    </row>
    <row r="14" spans="1:18" x14ac:dyDescent="0.25">
      <c r="A14" s="190"/>
      <c r="B14" s="190"/>
      <c r="C14" s="190"/>
      <c r="D14" s="252"/>
      <c r="E14" s="190"/>
      <c r="F14" s="192"/>
      <c r="G14" s="192"/>
      <c r="H14" s="190"/>
      <c r="I14" s="190"/>
    </row>
    <row r="15" spans="1:18" x14ac:dyDescent="0.25">
      <c r="A15" s="190"/>
      <c r="B15" s="190"/>
      <c r="C15" s="190"/>
      <c r="D15" s="252"/>
      <c r="E15" s="190"/>
      <c r="F15" s="192"/>
      <c r="G15" s="192"/>
      <c r="H15" s="190"/>
      <c r="I15" s="190"/>
    </row>
    <row r="16" spans="1:18" x14ac:dyDescent="0.25">
      <c r="A16" s="190"/>
      <c r="B16" s="190"/>
      <c r="C16" s="190"/>
      <c r="D16" s="252"/>
      <c r="E16" s="190"/>
      <c r="F16" s="192"/>
      <c r="G16" s="192"/>
      <c r="H16" s="190"/>
      <c r="I16" s="190"/>
    </row>
    <row r="17" spans="1:9" x14ac:dyDescent="0.25">
      <c r="A17" s="190"/>
      <c r="B17" s="190"/>
      <c r="C17" s="190"/>
      <c r="D17" s="252"/>
      <c r="E17" s="190"/>
      <c r="F17" s="192"/>
      <c r="G17" s="192"/>
      <c r="H17" s="190"/>
      <c r="I17" s="190"/>
    </row>
    <row r="18" spans="1:9" x14ac:dyDescent="0.25">
      <c r="A18" s="190"/>
      <c r="B18" s="190"/>
      <c r="C18" s="190"/>
      <c r="D18" s="252"/>
      <c r="E18" s="190"/>
      <c r="F18" s="192"/>
      <c r="G18" s="192"/>
      <c r="H18" s="190"/>
      <c r="I18" s="190"/>
    </row>
    <row r="19" spans="1:9" x14ac:dyDescent="0.25">
      <c r="A19" s="190"/>
      <c r="B19" s="190"/>
      <c r="C19" s="190"/>
      <c r="D19" s="252"/>
      <c r="E19" s="190"/>
      <c r="F19" s="192"/>
      <c r="G19" s="192"/>
      <c r="H19" s="190"/>
      <c r="I19" s="190"/>
    </row>
    <row r="20" spans="1:9" x14ac:dyDescent="0.25">
      <c r="A20" s="190"/>
      <c r="B20" s="190"/>
      <c r="C20" s="190"/>
      <c r="D20" s="252"/>
      <c r="E20" s="190"/>
      <c r="F20" s="192"/>
      <c r="G20" s="192"/>
      <c r="H20" s="190"/>
      <c r="I20" s="190"/>
    </row>
    <row r="21" spans="1:9" x14ac:dyDescent="0.25">
      <c r="A21" s="190"/>
      <c r="B21" s="190"/>
      <c r="C21" s="190"/>
      <c r="D21" s="252"/>
      <c r="E21" s="190"/>
      <c r="F21" s="192"/>
      <c r="G21" s="192"/>
      <c r="H21" s="190"/>
      <c r="I21" s="190"/>
    </row>
    <row r="22" spans="1:9" x14ac:dyDescent="0.25">
      <c r="A22" s="190"/>
      <c r="B22" s="190"/>
      <c r="C22" s="190"/>
      <c r="D22" s="252"/>
      <c r="E22" s="190"/>
      <c r="F22" s="192"/>
      <c r="G22" s="192"/>
      <c r="H22" s="190"/>
      <c r="I22" s="190"/>
    </row>
    <row r="23" spans="1:9" x14ac:dyDescent="0.25">
      <c r="A23" s="190"/>
      <c r="B23" s="190"/>
      <c r="C23" s="190"/>
      <c r="D23" s="252"/>
      <c r="E23" s="190"/>
      <c r="F23" s="192"/>
      <c r="G23" s="192"/>
      <c r="H23" s="190"/>
      <c r="I23" s="190"/>
    </row>
    <row r="24" spans="1:9" x14ac:dyDescent="0.25">
      <c r="A24" s="190"/>
      <c r="B24" s="190"/>
      <c r="C24" s="190"/>
      <c r="D24" s="252"/>
      <c r="E24" s="190"/>
      <c r="F24" s="192"/>
      <c r="G24" s="192"/>
      <c r="H24" s="190"/>
      <c r="I24" s="190"/>
    </row>
    <row r="25" spans="1:9" x14ac:dyDescent="0.25">
      <c r="A25" s="190"/>
      <c r="B25" s="190"/>
      <c r="C25" s="190"/>
      <c r="D25" s="252"/>
      <c r="E25" s="190"/>
      <c r="F25" s="192"/>
      <c r="G25" s="192"/>
      <c r="H25" s="190"/>
      <c r="I25" s="190"/>
    </row>
    <row r="26" spans="1:9" x14ac:dyDescent="0.25">
      <c r="A26" s="190"/>
      <c r="B26" s="190"/>
      <c r="C26" s="190"/>
      <c r="D26" s="252"/>
      <c r="E26" s="190"/>
      <c r="F26" s="192"/>
      <c r="G26" s="192"/>
      <c r="H26" s="190"/>
      <c r="I26" s="190"/>
    </row>
    <row r="27" spans="1:9" x14ac:dyDescent="0.25">
      <c r="A27" s="190"/>
      <c r="B27" s="190"/>
      <c r="C27" s="190"/>
      <c r="D27" s="252"/>
      <c r="E27" s="190"/>
      <c r="F27" s="192"/>
      <c r="G27" s="192"/>
      <c r="H27" s="190"/>
      <c r="I27" s="190"/>
    </row>
    <row r="28" spans="1:9" x14ac:dyDescent="0.25">
      <c r="A28" s="190"/>
      <c r="B28" s="190"/>
      <c r="C28" s="190"/>
      <c r="D28" s="252"/>
      <c r="E28" s="190"/>
      <c r="F28" s="192"/>
      <c r="G28" s="192"/>
      <c r="H28" s="190"/>
      <c r="I28" s="190"/>
    </row>
    <row r="29" spans="1:9" x14ac:dyDescent="0.25">
      <c r="A29" s="190"/>
      <c r="B29" s="190"/>
      <c r="C29" s="190"/>
      <c r="D29" s="252"/>
      <c r="E29" s="190"/>
      <c r="F29" s="192"/>
      <c r="G29" s="192"/>
      <c r="H29" s="190"/>
      <c r="I29" s="190"/>
    </row>
    <row r="30" spans="1:9" x14ac:dyDescent="0.25">
      <c r="A30" s="190"/>
      <c r="B30" s="190"/>
      <c r="C30" s="190"/>
      <c r="D30" s="252"/>
      <c r="E30" s="190"/>
      <c r="F30" s="192"/>
      <c r="G30" s="192"/>
      <c r="H30" s="190"/>
      <c r="I30" s="190"/>
    </row>
    <row r="31" spans="1:9" x14ac:dyDescent="0.25">
      <c r="A31" s="190"/>
      <c r="B31" s="190"/>
      <c r="C31" s="190"/>
      <c r="D31" s="252"/>
      <c r="E31" s="190"/>
      <c r="F31" s="192"/>
      <c r="G31" s="192"/>
      <c r="H31" s="190"/>
      <c r="I31" s="190"/>
    </row>
    <row r="32" spans="1:9" x14ac:dyDescent="0.25">
      <c r="A32" s="190"/>
      <c r="B32" s="190"/>
      <c r="C32" s="190"/>
      <c r="D32" s="252"/>
      <c r="E32" s="190"/>
      <c r="F32" s="192"/>
      <c r="G32" s="192"/>
      <c r="H32" s="190"/>
      <c r="I32" s="190"/>
    </row>
    <row r="33" spans="1:9" x14ac:dyDescent="0.25">
      <c r="A33" s="190"/>
      <c r="B33" s="190"/>
      <c r="C33" s="190"/>
      <c r="D33" s="252"/>
      <c r="E33" s="190"/>
      <c r="F33" s="192"/>
      <c r="G33" s="192"/>
      <c r="H33" s="190"/>
      <c r="I33" s="190"/>
    </row>
    <row r="34" spans="1:9" x14ac:dyDescent="0.25">
      <c r="A34" s="190"/>
      <c r="B34" s="253"/>
      <c r="C34" s="253"/>
      <c r="D34" s="254"/>
      <c r="E34" s="253"/>
      <c r="F34" s="255"/>
      <c r="G34" s="255"/>
      <c r="H34" s="190"/>
      <c r="I34" s="190"/>
    </row>
    <row r="35" spans="1:9" x14ac:dyDescent="0.25">
      <c r="A35" s="190"/>
      <c r="B35" s="190"/>
      <c r="C35" s="190"/>
      <c r="D35" s="252"/>
      <c r="E35" s="190"/>
      <c r="F35" s="192"/>
      <c r="G35" s="192"/>
      <c r="H35" s="190"/>
      <c r="I35" s="190"/>
    </row>
    <row r="36" spans="1:9" x14ac:dyDescent="0.25">
      <c r="A36" s="190"/>
      <c r="B36" s="190"/>
      <c r="C36" s="190"/>
      <c r="D36" s="252"/>
      <c r="E36" s="190"/>
      <c r="F36" s="192"/>
      <c r="G36" s="192"/>
      <c r="H36" s="190"/>
      <c r="I36" s="190"/>
    </row>
    <row r="37" spans="1:9" ht="15.75" thickBot="1" x14ac:dyDescent="0.3">
      <c r="A37" s="193"/>
      <c r="B37" s="193"/>
      <c r="C37" s="193"/>
      <c r="D37" s="193"/>
      <c r="E37" s="193"/>
      <c r="F37" s="194"/>
      <c r="G37" s="194"/>
      <c r="H37" s="193"/>
      <c r="I37" s="193"/>
    </row>
    <row r="38" spans="1:9" ht="15.75" thickTop="1" x14ac:dyDescent="0.25"/>
    <row r="39" spans="1:9" x14ac:dyDescent="0.25">
      <c r="A39" s="754" t="s">
        <v>317</v>
      </c>
      <c r="B39" s="754"/>
      <c r="C39" s="754"/>
      <c r="D39" s="754"/>
      <c r="E39" s="754"/>
    </row>
    <row r="40" spans="1:9" x14ac:dyDescent="0.25">
      <c r="A40" s="755" t="s">
        <v>320</v>
      </c>
      <c r="B40" s="755"/>
      <c r="C40" s="755"/>
      <c r="D40" s="755"/>
      <c r="E40" s="755"/>
    </row>
  </sheetData>
  <mergeCells count="15">
    <mergeCell ref="A39:E39"/>
    <mergeCell ref="A40:E40"/>
    <mergeCell ref="A1:B1"/>
    <mergeCell ref="C1:D1"/>
    <mergeCell ref="A2:I2"/>
    <mergeCell ref="A3:I4"/>
    <mergeCell ref="A5:A6"/>
    <mergeCell ref="B5:B6"/>
    <mergeCell ref="C5:C6"/>
    <mergeCell ref="D5:D6"/>
    <mergeCell ref="E5:E6"/>
    <mergeCell ref="F5:F6"/>
    <mergeCell ref="G5:G6"/>
    <mergeCell ref="H5:H6"/>
    <mergeCell ref="I5:I6"/>
  </mergeCells>
  <printOptions horizontalCentered="1"/>
  <pageMargins left="0.5" right="0.5" top="0.5" bottom="0.5" header="0.3" footer="0.3"/>
  <pageSetup paperSize="5" scale="78" orientation="landscape" r:id="rId1"/>
  <headerFooter scaleWithDoc="0">
    <oddFooter>&amp;R10.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50"/>
  <sheetViews>
    <sheetView showGridLines="0" zoomScaleNormal="100" workbookViewId="0">
      <selection activeCell="N30" sqref="N30"/>
    </sheetView>
  </sheetViews>
  <sheetFormatPr defaultRowHeight="15" x14ac:dyDescent="0.25"/>
  <cols>
    <col min="1" max="1" width="4.28515625" customWidth="1"/>
    <col min="2" max="2" width="9" customWidth="1"/>
    <col min="7" max="7" width="6.5703125" customWidth="1"/>
    <col min="8" max="8" width="14.28515625" customWidth="1"/>
    <col min="9" max="9" width="15.5703125" customWidth="1"/>
    <col min="10" max="10" width="14.28515625" customWidth="1"/>
    <col min="11" max="11" width="15" customWidth="1"/>
    <col min="12" max="12" width="12.85546875" customWidth="1"/>
    <col min="13" max="13" width="14" customWidth="1"/>
    <col min="17" max="17" width="10.5703125" bestFit="1" customWidth="1"/>
  </cols>
  <sheetData>
    <row r="1" spans="1:13" x14ac:dyDescent="0.25">
      <c r="A1" s="694" t="s">
        <v>12</v>
      </c>
      <c r="B1" s="694"/>
      <c r="C1" s="771"/>
      <c r="D1" s="756"/>
      <c r="E1" s="756"/>
      <c r="F1" s="419">
        <f>+Jurat!A3</f>
        <v>45657</v>
      </c>
      <c r="G1" s="419"/>
      <c r="H1" s="419"/>
      <c r="I1" s="120"/>
      <c r="J1" s="185"/>
      <c r="K1" s="185"/>
      <c r="L1" s="185"/>
      <c r="M1" s="121"/>
    </row>
    <row r="2" spans="1:13" ht="12.75" customHeight="1" thickBot="1" x14ac:dyDescent="0.3">
      <c r="A2" s="666" t="str">
        <f>+Jurat!B5</f>
        <v>NAME</v>
      </c>
      <c r="B2" s="666"/>
      <c r="C2" s="666"/>
      <c r="D2" s="666"/>
      <c r="E2" s="666"/>
      <c r="F2" s="666"/>
      <c r="G2" s="666"/>
      <c r="H2" s="666"/>
      <c r="I2" s="666"/>
      <c r="J2" s="666"/>
      <c r="K2" s="666"/>
      <c r="L2" s="666"/>
      <c r="M2" s="666"/>
    </row>
    <row r="3" spans="1:13" ht="12.75" customHeight="1" thickTop="1" x14ac:dyDescent="0.25">
      <c r="A3" s="772" t="s">
        <v>154</v>
      </c>
      <c r="B3" s="773"/>
      <c r="C3" s="671"/>
      <c r="D3" s="671"/>
      <c r="E3" s="671"/>
      <c r="F3" s="671"/>
      <c r="G3" s="671"/>
      <c r="H3" s="671"/>
      <c r="I3" s="671"/>
      <c r="J3" s="671"/>
      <c r="K3" s="671"/>
      <c r="L3" s="671"/>
      <c r="M3" s="672"/>
    </row>
    <row r="4" spans="1:13" ht="4.5" customHeight="1" thickBot="1" x14ac:dyDescent="0.3">
      <c r="A4" s="673"/>
      <c r="B4" s="674"/>
      <c r="C4" s="674"/>
      <c r="D4" s="674"/>
      <c r="E4" s="674"/>
      <c r="F4" s="674"/>
      <c r="G4" s="674"/>
      <c r="H4" s="674"/>
      <c r="I4" s="674"/>
      <c r="J4" s="674"/>
      <c r="K4" s="674"/>
      <c r="L4" s="674"/>
      <c r="M4" s="675"/>
    </row>
    <row r="5" spans="1:13" ht="9.9499999999999993" customHeight="1" thickTop="1" thickBot="1" x14ac:dyDescent="0.3">
      <c r="A5" s="195"/>
      <c r="B5" s="196"/>
      <c r="C5" s="196"/>
      <c r="D5" s="196"/>
      <c r="E5" s="196"/>
      <c r="F5" s="196"/>
      <c r="G5" s="196"/>
      <c r="H5" s="196"/>
      <c r="I5" s="196"/>
      <c r="J5" s="196"/>
      <c r="K5" s="196"/>
      <c r="L5" s="196"/>
      <c r="M5" s="197"/>
    </row>
    <row r="6" spans="1:13" ht="6.75" customHeight="1" thickTop="1" x14ac:dyDescent="0.25">
      <c r="A6" s="774" t="s">
        <v>321</v>
      </c>
      <c r="B6" s="775"/>
      <c r="C6" s="775"/>
      <c r="D6" s="775"/>
      <c r="E6" s="775"/>
      <c r="F6" s="775"/>
      <c r="G6" s="775"/>
      <c r="H6" s="775"/>
      <c r="I6" s="775"/>
      <c r="J6" s="775"/>
      <c r="K6" s="775"/>
      <c r="L6" s="775"/>
      <c r="M6" s="776"/>
    </row>
    <row r="7" spans="1:13" ht="6" customHeight="1" thickBot="1" x14ac:dyDescent="0.3">
      <c r="A7" s="777"/>
      <c r="B7" s="778"/>
      <c r="C7" s="778"/>
      <c r="D7" s="778"/>
      <c r="E7" s="778"/>
      <c r="F7" s="778"/>
      <c r="G7" s="778"/>
      <c r="H7" s="778"/>
      <c r="I7" s="778"/>
      <c r="J7" s="778"/>
      <c r="K7" s="778"/>
      <c r="L7" s="778"/>
      <c r="M7" s="779"/>
    </row>
    <row r="8" spans="1:13" ht="15.75" customHeight="1" thickTop="1" x14ac:dyDescent="0.25">
      <c r="A8" s="788" t="s">
        <v>257</v>
      </c>
      <c r="B8" s="789"/>
      <c r="C8" s="789"/>
      <c r="D8" s="789"/>
      <c r="E8" s="789"/>
      <c r="F8" s="789"/>
      <c r="G8" s="790"/>
      <c r="H8" s="797" t="s">
        <v>322</v>
      </c>
      <c r="I8" s="797" t="s">
        <v>323</v>
      </c>
      <c r="J8" s="800" t="s">
        <v>324</v>
      </c>
      <c r="K8" s="785" t="s">
        <v>325</v>
      </c>
      <c r="L8" s="768" t="s">
        <v>326</v>
      </c>
      <c r="M8" s="768" t="s">
        <v>327</v>
      </c>
    </row>
    <row r="9" spans="1:13" x14ac:dyDescent="0.25">
      <c r="A9" s="791"/>
      <c r="B9" s="792"/>
      <c r="C9" s="792"/>
      <c r="D9" s="792"/>
      <c r="E9" s="792"/>
      <c r="F9" s="792"/>
      <c r="G9" s="793"/>
      <c r="H9" s="798"/>
      <c r="I9" s="798"/>
      <c r="J9" s="801"/>
      <c r="K9" s="786"/>
      <c r="L9" s="769"/>
      <c r="M9" s="769"/>
    </row>
    <row r="10" spans="1:13" ht="14.25" customHeight="1" x14ac:dyDescent="0.25">
      <c r="A10" s="791"/>
      <c r="B10" s="792"/>
      <c r="C10" s="792"/>
      <c r="D10" s="792"/>
      <c r="E10" s="792"/>
      <c r="F10" s="792"/>
      <c r="G10" s="793"/>
      <c r="H10" s="798"/>
      <c r="I10" s="798"/>
      <c r="J10" s="802"/>
      <c r="K10" s="787"/>
      <c r="L10" s="769"/>
      <c r="M10" s="769"/>
    </row>
    <row r="11" spans="1:13" ht="9" customHeight="1" thickBot="1" x14ac:dyDescent="0.3">
      <c r="A11" s="794"/>
      <c r="B11" s="795"/>
      <c r="C11" s="795"/>
      <c r="D11" s="795"/>
      <c r="E11" s="795"/>
      <c r="F11" s="795"/>
      <c r="G11" s="796"/>
      <c r="H11" s="799"/>
      <c r="I11" s="799"/>
      <c r="J11" s="802"/>
      <c r="K11" s="787"/>
      <c r="L11" s="770"/>
      <c r="M11" s="770"/>
    </row>
    <row r="12" spans="1:13" ht="14.45" customHeight="1" thickTop="1" x14ac:dyDescent="0.25">
      <c r="A12" s="780" t="s">
        <v>339</v>
      </c>
      <c r="B12" s="781"/>
      <c r="C12" s="781"/>
      <c r="D12" s="781"/>
      <c r="E12" s="781"/>
      <c r="F12" s="781"/>
      <c r="G12" s="782"/>
      <c r="H12" s="198"/>
      <c r="I12" s="199"/>
      <c r="J12" s="200"/>
      <c r="K12" s="199"/>
      <c r="L12" s="198"/>
      <c r="M12" s="198"/>
    </row>
    <row r="13" spans="1:13" ht="14.45" customHeight="1" x14ac:dyDescent="0.25">
      <c r="A13" s="131">
        <f>+'Premium p8'!A11</f>
        <v>1</v>
      </c>
      <c r="B13" s="783" t="str">
        <f>+'Premium p8'!B11:G11</f>
        <v>LOB1</v>
      </c>
      <c r="C13" s="783"/>
      <c r="D13" s="783"/>
      <c r="E13" s="783"/>
      <c r="F13" s="783"/>
      <c r="G13" s="784"/>
      <c r="H13" s="135"/>
      <c r="I13" s="132"/>
      <c r="J13" s="135"/>
      <c r="K13" s="201"/>
      <c r="L13" s="135"/>
      <c r="M13" s="136">
        <f t="shared" ref="M13:M22" si="0">H13-I13+J13-K13-L13</f>
        <v>0</v>
      </c>
    </row>
    <row r="14" spans="1:13" ht="14.45" customHeight="1" x14ac:dyDescent="0.25">
      <c r="A14" s="131">
        <f>+'Premium p8'!A12</f>
        <v>2</v>
      </c>
      <c r="B14" s="783" t="str">
        <f>+'Premium p8'!B12:G12</f>
        <v>LOB2</v>
      </c>
      <c r="C14" s="783"/>
      <c r="D14" s="783"/>
      <c r="E14" s="783"/>
      <c r="F14" s="783"/>
      <c r="G14" s="784"/>
      <c r="H14" s="135"/>
      <c r="I14" s="132"/>
      <c r="J14" s="135"/>
      <c r="K14" s="201"/>
      <c r="L14" s="135"/>
      <c r="M14" s="136">
        <f t="shared" si="0"/>
        <v>0</v>
      </c>
    </row>
    <row r="15" spans="1:13" ht="14.45" customHeight="1" x14ac:dyDescent="0.25">
      <c r="A15" s="131">
        <f>+'Premium p8'!A13</f>
        <v>3</v>
      </c>
      <c r="B15" s="783" t="str">
        <f>+'Premium p8'!B13:G13</f>
        <v>LOB3</v>
      </c>
      <c r="C15" s="783"/>
      <c r="D15" s="783"/>
      <c r="E15" s="783"/>
      <c r="F15" s="783"/>
      <c r="G15" s="784"/>
      <c r="H15" s="135"/>
      <c r="I15" s="132"/>
      <c r="J15" s="135"/>
      <c r="K15" s="201"/>
      <c r="L15" s="135"/>
      <c r="M15" s="136">
        <f t="shared" si="0"/>
        <v>0</v>
      </c>
    </row>
    <row r="16" spans="1:13" ht="14.45" customHeight="1" x14ac:dyDescent="0.25">
      <c r="A16" s="131">
        <f>+'Premium p8'!A14</f>
        <v>4</v>
      </c>
      <c r="B16" s="783" t="str">
        <f>+'Premium p8'!B14:G14</f>
        <v>LOB4</v>
      </c>
      <c r="C16" s="783"/>
      <c r="D16" s="783"/>
      <c r="E16" s="783"/>
      <c r="F16" s="783"/>
      <c r="G16" s="784"/>
      <c r="H16" s="135"/>
      <c r="I16" s="132"/>
      <c r="J16" s="135"/>
      <c r="K16" s="201"/>
      <c r="L16" s="135"/>
      <c r="M16" s="136">
        <f t="shared" si="0"/>
        <v>0</v>
      </c>
    </row>
    <row r="17" spans="1:17" ht="14.45" customHeight="1" x14ac:dyDescent="0.25">
      <c r="A17" s="131">
        <f>+'Premium p8'!A15</f>
        <v>5</v>
      </c>
      <c r="B17" s="783" t="str">
        <f>+'Premium p8'!B15:G15</f>
        <v>LOB5</v>
      </c>
      <c r="C17" s="783"/>
      <c r="D17" s="783"/>
      <c r="E17" s="783"/>
      <c r="F17" s="783"/>
      <c r="G17" s="784"/>
      <c r="H17" s="135"/>
      <c r="I17" s="132"/>
      <c r="J17" s="135"/>
      <c r="K17" s="201"/>
      <c r="L17" s="135"/>
      <c r="M17" s="136">
        <f t="shared" si="0"/>
        <v>0</v>
      </c>
    </row>
    <row r="18" spans="1:17" ht="14.45" customHeight="1" x14ac:dyDescent="0.25">
      <c r="A18" s="131">
        <f>+'Premium p8'!A16</f>
        <v>6</v>
      </c>
      <c r="B18" s="783" t="str">
        <f>+'Premium p8'!B16:G16</f>
        <v>LOB6</v>
      </c>
      <c r="C18" s="783"/>
      <c r="D18" s="783"/>
      <c r="E18" s="783"/>
      <c r="F18" s="783"/>
      <c r="G18" s="784"/>
      <c r="H18" s="205"/>
      <c r="I18" s="206"/>
      <c r="J18" s="205"/>
      <c r="K18" s="207"/>
      <c r="L18" s="205"/>
      <c r="M18" s="136">
        <f t="shared" si="0"/>
        <v>0</v>
      </c>
    </row>
    <row r="19" spans="1:17" ht="14.45" customHeight="1" x14ac:dyDescent="0.25">
      <c r="A19" s="131">
        <f>+'Premium p8'!A17</f>
        <v>7</v>
      </c>
      <c r="B19" s="783" t="str">
        <f>+'Premium p8'!B17:G17</f>
        <v>LOB7</v>
      </c>
      <c r="C19" s="783"/>
      <c r="D19" s="783"/>
      <c r="E19" s="783"/>
      <c r="F19" s="783"/>
      <c r="G19" s="784"/>
      <c r="H19" s="135"/>
      <c r="I19" s="132"/>
      <c r="J19" s="135"/>
      <c r="K19" s="201"/>
      <c r="L19" s="135"/>
      <c r="M19" s="136">
        <f t="shared" si="0"/>
        <v>0</v>
      </c>
    </row>
    <row r="20" spans="1:17" ht="14.45" customHeight="1" x14ac:dyDescent="0.25">
      <c r="A20" s="131">
        <f>+'Premium p8'!A18</f>
        <v>8</v>
      </c>
      <c r="B20" s="783" t="str">
        <f>+'Premium p8'!B18:G18</f>
        <v>LOB8</v>
      </c>
      <c r="C20" s="783"/>
      <c r="D20" s="783"/>
      <c r="E20" s="783"/>
      <c r="F20" s="783"/>
      <c r="G20" s="784"/>
      <c r="H20" s="135"/>
      <c r="I20" s="132"/>
      <c r="J20" s="135"/>
      <c r="K20" s="201"/>
      <c r="L20" s="135"/>
      <c r="M20" s="136">
        <f t="shared" si="0"/>
        <v>0</v>
      </c>
    </row>
    <row r="21" spans="1:17" ht="14.45" customHeight="1" x14ac:dyDescent="0.25">
      <c r="A21" s="131">
        <f>+'Premium p8'!A19</f>
        <v>9</v>
      </c>
      <c r="B21" s="783" t="str">
        <f>+'Premium p8'!B19:G19</f>
        <v>LOB9</v>
      </c>
      <c r="C21" s="783"/>
      <c r="D21" s="783"/>
      <c r="E21" s="783"/>
      <c r="F21" s="783"/>
      <c r="G21" s="784"/>
      <c r="H21" s="135"/>
      <c r="I21" s="132"/>
      <c r="J21" s="135"/>
      <c r="K21" s="201"/>
      <c r="L21" s="135"/>
      <c r="M21" s="136">
        <f t="shared" si="0"/>
        <v>0</v>
      </c>
    </row>
    <row r="22" spans="1:17" ht="14.45" customHeight="1" x14ac:dyDescent="0.25">
      <c r="A22" s="131">
        <f>+'Premium p8'!A20</f>
        <v>10</v>
      </c>
      <c r="B22" s="783" t="str">
        <f>+'Premium p8'!B20:G20</f>
        <v>LOB10</v>
      </c>
      <c r="C22" s="783"/>
      <c r="D22" s="783"/>
      <c r="E22" s="783"/>
      <c r="F22" s="783"/>
      <c r="G22" s="784"/>
      <c r="H22" s="135"/>
      <c r="I22" s="132"/>
      <c r="J22" s="135"/>
      <c r="K22" s="201"/>
      <c r="L22" s="135"/>
      <c r="M22" s="136">
        <f t="shared" si="0"/>
        <v>0</v>
      </c>
    </row>
    <row r="23" spans="1:17" ht="0.2" customHeight="1" thickTop="1" x14ac:dyDescent="0.25">
      <c r="A23" s="803" t="s">
        <v>328</v>
      </c>
      <c r="B23" s="658"/>
      <c r="C23" s="658"/>
      <c r="D23" s="658"/>
      <c r="E23" s="658"/>
      <c r="F23" s="658"/>
      <c r="G23" s="659"/>
      <c r="H23" s="647">
        <f t="shared" ref="H23:M23" si="1">SUM(H12:H22)</f>
        <v>0</v>
      </c>
      <c r="I23" s="651">
        <f t="shared" si="1"/>
        <v>0</v>
      </c>
      <c r="J23" s="651">
        <f t="shared" si="1"/>
        <v>0</v>
      </c>
      <c r="K23" s="651">
        <f t="shared" si="1"/>
        <v>0</v>
      </c>
      <c r="L23" s="804">
        <f t="shared" si="1"/>
        <v>0</v>
      </c>
      <c r="M23" s="651">
        <f t="shared" si="1"/>
        <v>0</v>
      </c>
    </row>
    <row r="24" spans="1:17" ht="14.45" customHeight="1" thickBot="1" x14ac:dyDescent="0.3">
      <c r="A24" s="660"/>
      <c r="B24" s="661"/>
      <c r="C24" s="661"/>
      <c r="D24" s="661"/>
      <c r="E24" s="661"/>
      <c r="F24" s="661"/>
      <c r="G24" s="662"/>
      <c r="H24" s="648"/>
      <c r="I24" s="652"/>
      <c r="J24" s="652"/>
      <c r="K24" s="652"/>
      <c r="L24" s="805"/>
      <c r="M24" s="652"/>
      <c r="Q24" s="256"/>
    </row>
    <row r="25" spans="1:17" ht="9.9499999999999993" customHeight="1" thickTop="1" x14ac:dyDescent="0.25">
      <c r="H25" s="744" t="s">
        <v>329</v>
      </c>
      <c r="I25" s="744"/>
      <c r="M25" s="144" t="s">
        <v>341</v>
      </c>
    </row>
    <row r="26" spans="1:17" ht="3.75" customHeight="1" thickBot="1" x14ac:dyDescent="0.3">
      <c r="M26" s="106"/>
    </row>
    <row r="27" spans="1:17" ht="6.75" customHeight="1" thickTop="1" x14ac:dyDescent="0.25">
      <c r="A27" s="774" t="s">
        <v>330</v>
      </c>
      <c r="B27" s="775"/>
      <c r="C27" s="775"/>
      <c r="D27" s="775"/>
      <c r="E27" s="775"/>
      <c r="F27" s="775"/>
      <c r="G27" s="775"/>
      <c r="H27" s="775"/>
      <c r="I27" s="775"/>
      <c r="J27" s="775"/>
      <c r="K27" s="775"/>
      <c r="L27" s="775"/>
      <c r="M27" s="776"/>
    </row>
    <row r="28" spans="1:17" ht="6" customHeight="1" thickBot="1" x14ac:dyDescent="0.3">
      <c r="A28" s="777"/>
      <c r="B28" s="778"/>
      <c r="C28" s="778"/>
      <c r="D28" s="778"/>
      <c r="E28" s="778"/>
      <c r="F28" s="778"/>
      <c r="G28" s="778"/>
      <c r="H28" s="778"/>
      <c r="I28" s="778"/>
      <c r="J28" s="778"/>
      <c r="K28" s="778"/>
      <c r="L28" s="778"/>
      <c r="M28" s="779"/>
    </row>
    <row r="29" spans="1:17" ht="13.5" customHeight="1" thickTop="1" x14ac:dyDescent="0.25">
      <c r="A29" s="788" t="s">
        <v>257</v>
      </c>
      <c r="B29" s="789"/>
      <c r="C29" s="806"/>
      <c r="D29" s="806"/>
      <c r="E29" s="806"/>
      <c r="F29" s="806"/>
      <c r="G29" s="807"/>
      <c r="H29" s="797" t="s">
        <v>331</v>
      </c>
      <c r="I29" s="797" t="s">
        <v>332</v>
      </c>
      <c r="J29" s="800" t="s">
        <v>333</v>
      </c>
      <c r="K29" s="785" t="s">
        <v>334</v>
      </c>
      <c r="L29" s="768" t="s">
        <v>335</v>
      </c>
      <c r="M29" s="768" t="s">
        <v>336</v>
      </c>
    </row>
    <row r="30" spans="1:17" ht="11.25" customHeight="1" x14ac:dyDescent="0.25">
      <c r="A30" s="791"/>
      <c r="B30" s="792"/>
      <c r="C30" s="808"/>
      <c r="D30" s="808"/>
      <c r="E30" s="808"/>
      <c r="F30" s="808"/>
      <c r="G30" s="809"/>
      <c r="H30" s="814"/>
      <c r="I30" s="814"/>
      <c r="J30" s="801"/>
      <c r="K30" s="786"/>
      <c r="L30" s="817"/>
      <c r="M30" s="817"/>
    </row>
    <row r="31" spans="1:17" x14ac:dyDescent="0.25">
      <c r="A31" s="810"/>
      <c r="B31" s="808"/>
      <c r="C31" s="808"/>
      <c r="D31" s="808"/>
      <c r="E31" s="808"/>
      <c r="F31" s="808"/>
      <c r="G31" s="809"/>
      <c r="H31" s="798"/>
      <c r="I31" s="798"/>
      <c r="J31" s="802"/>
      <c r="K31" s="787"/>
      <c r="L31" s="769"/>
      <c r="M31" s="769"/>
    </row>
    <row r="32" spans="1:17" ht="6" customHeight="1" x14ac:dyDescent="0.25">
      <c r="A32" s="810"/>
      <c r="B32" s="808"/>
      <c r="C32" s="808"/>
      <c r="D32" s="808"/>
      <c r="E32" s="808"/>
      <c r="F32" s="808"/>
      <c r="G32" s="809"/>
      <c r="H32" s="798"/>
      <c r="I32" s="798"/>
      <c r="J32" s="802"/>
      <c r="K32" s="787"/>
      <c r="L32" s="769"/>
      <c r="M32" s="769"/>
    </row>
    <row r="33" spans="1:17" ht="5.25" customHeight="1" thickBot="1" x14ac:dyDescent="0.3">
      <c r="A33" s="811"/>
      <c r="B33" s="812"/>
      <c r="C33" s="812"/>
      <c r="D33" s="812"/>
      <c r="E33" s="812"/>
      <c r="F33" s="812"/>
      <c r="G33" s="813"/>
      <c r="H33" s="799"/>
      <c r="I33" s="799"/>
      <c r="J33" s="815"/>
      <c r="K33" s="816"/>
      <c r="L33" s="770"/>
      <c r="M33" s="770"/>
    </row>
    <row r="34" spans="1:17" ht="14.45" customHeight="1" thickTop="1" x14ac:dyDescent="0.25">
      <c r="A34" s="780" t="s">
        <v>339</v>
      </c>
      <c r="B34" s="781"/>
      <c r="C34" s="781"/>
      <c r="D34" s="781"/>
      <c r="E34" s="781"/>
      <c r="F34" s="781"/>
      <c r="G34" s="782"/>
      <c r="H34" s="129"/>
      <c r="I34" s="202"/>
      <c r="J34" s="129"/>
      <c r="K34" s="202"/>
      <c r="L34" s="129"/>
      <c r="M34" s="129"/>
    </row>
    <row r="35" spans="1:17" ht="14.45" customHeight="1" x14ac:dyDescent="0.25">
      <c r="A35" s="131">
        <f>+'Premium p8'!A11</f>
        <v>1</v>
      </c>
      <c r="B35" s="783" t="str">
        <f>+'Premium p8'!B11</f>
        <v>LOB1</v>
      </c>
      <c r="C35" s="783"/>
      <c r="D35" s="783"/>
      <c r="E35" s="783"/>
      <c r="F35" s="783"/>
      <c r="G35" s="784"/>
      <c r="H35" s="135"/>
      <c r="I35" s="135"/>
      <c r="J35" s="135"/>
      <c r="K35" s="135"/>
      <c r="L35" s="135"/>
      <c r="M35" s="136">
        <f t="shared" ref="M35:M44" si="2">H35-I35+J35-K35-L35</f>
        <v>0</v>
      </c>
      <c r="Q35" s="256"/>
    </row>
    <row r="36" spans="1:17" ht="14.45" customHeight="1" x14ac:dyDescent="0.25">
      <c r="A36" s="131">
        <f>+'Premium p8'!A12</f>
        <v>2</v>
      </c>
      <c r="B36" s="783" t="str">
        <f>+'Premium p8'!B12</f>
        <v>LOB2</v>
      </c>
      <c r="C36" s="783"/>
      <c r="D36" s="783"/>
      <c r="E36" s="783"/>
      <c r="F36" s="783"/>
      <c r="G36" s="784"/>
      <c r="H36" s="135"/>
      <c r="I36" s="135"/>
      <c r="J36" s="135"/>
      <c r="K36" s="135"/>
      <c r="L36" s="135"/>
      <c r="M36" s="136">
        <f t="shared" si="2"/>
        <v>0</v>
      </c>
    </row>
    <row r="37" spans="1:17" ht="14.45" customHeight="1" x14ac:dyDescent="0.25">
      <c r="A37" s="131">
        <f>+'Premium p8'!A13</f>
        <v>3</v>
      </c>
      <c r="B37" s="783" t="str">
        <f>+'Premium p8'!B13</f>
        <v>LOB3</v>
      </c>
      <c r="C37" s="783"/>
      <c r="D37" s="783"/>
      <c r="E37" s="783"/>
      <c r="F37" s="783"/>
      <c r="G37" s="784"/>
      <c r="H37" s="135"/>
      <c r="I37" s="135"/>
      <c r="J37" s="135"/>
      <c r="K37" s="135"/>
      <c r="L37" s="135"/>
      <c r="M37" s="136">
        <f t="shared" si="2"/>
        <v>0</v>
      </c>
    </row>
    <row r="38" spans="1:17" ht="14.45" customHeight="1" x14ac:dyDescent="0.25">
      <c r="A38" s="131">
        <f>+'Premium p8'!A14</f>
        <v>4</v>
      </c>
      <c r="B38" s="783" t="str">
        <f>+'Premium p8'!B14</f>
        <v>LOB4</v>
      </c>
      <c r="C38" s="783"/>
      <c r="D38" s="783"/>
      <c r="E38" s="783"/>
      <c r="F38" s="783"/>
      <c r="G38" s="784"/>
      <c r="H38" s="135"/>
      <c r="I38" s="135"/>
      <c r="J38" s="135"/>
      <c r="K38" s="135"/>
      <c r="L38" s="135"/>
      <c r="M38" s="136">
        <f t="shared" si="2"/>
        <v>0</v>
      </c>
    </row>
    <row r="39" spans="1:17" ht="14.45" customHeight="1" x14ac:dyDescent="0.25">
      <c r="A39" s="131">
        <f>+'Premium p8'!A15</f>
        <v>5</v>
      </c>
      <c r="B39" s="783" t="str">
        <f>+'Premium p8'!B15</f>
        <v>LOB5</v>
      </c>
      <c r="C39" s="783"/>
      <c r="D39" s="783"/>
      <c r="E39" s="783"/>
      <c r="F39" s="783"/>
      <c r="G39" s="784"/>
      <c r="H39" s="135"/>
      <c r="I39" s="135"/>
      <c r="J39" s="135"/>
      <c r="K39" s="135"/>
      <c r="L39" s="135"/>
      <c r="M39" s="136">
        <f t="shared" si="2"/>
        <v>0</v>
      </c>
    </row>
    <row r="40" spans="1:17" ht="14.45" customHeight="1" x14ac:dyDescent="0.25">
      <c r="A40" s="131">
        <f>+'Premium p8'!A16</f>
        <v>6</v>
      </c>
      <c r="B40" s="783" t="str">
        <f>+'Premium p8'!B16</f>
        <v>LOB6</v>
      </c>
      <c r="C40" s="783"/>
      <c r="D40" s="783"/>
      <c r="E40" s="783"/>
      <c r="F40" s="783"/>
      <c r="G40" s="784"/>
      <c r="H40" s="205"/>
      <c r="I40" s="205"/>
      <c r="J40" s="205"/>
      <c r="K40" s="205"/>
      <c r="L40" s="205"/>
      <c r="M40" s="136">
        <f t="shared" si="2"/>
        <v>0</v>
      </c>
    </row>
    <row r="41" spans="1:17" ht="14.45" customHeight="1" x14ac:dyDescent="0.25">
      <c r="A41" s="131">
        <f>+'Premium p8'!A17</f>
        <v>7</v>
      </c>
      <c r="B41" s="783" t="str">
        <f>+'Premium p8'!B17</f>
        <v>LOB7</v>
      </c>
      <c r="C41" s="783"/>
      <c r="D41" s="783"/>
      <c r="E41" s="783"/>
      <c r="F41" s="783"/>
      <c r="G41" s="784"/>
      <c r="H41" s="203"/>
      <c r="I41" s="203"/>
      <c r="J41" s="203"/>
      <c r="K41" s="203"/>
      <c r="L41" s="203"/>
      <c r="M41" s="136">
        <f t="shared" si="2"/>
        <v>0</v>
      </c>
    </row>
    <row r="42" spans="1:17" ht="14.45" customHeight="1" x14ac:dyDescent="0.25">
      <c r="A42" s="131">
        <f>+'Premium p8'!A18</f>
        <v>8</v>
      </c>
      <c r="B42" s="783" t="str">
        <f>+'Premium p8'!B18</f>
        <v>LOB8</v>
      </c>
      <c r="C42" s="783"/>
      <c r="D42" s="783"/>
      <c r="E42" s="783"/>
      <c r="F42" s="783"/>
      <c r="G42" s="784"/>
      <c r="H42" s="203"/>
      <c r="I42" s="203"/>
      <c r="J42" s="203"/>
      <c r="K42" s="203"/>
      <c r="L42" s="203"/>
      <c r="M42" s="136">
        <f t="shared" si="2"/>
        <v>0</v>
      </c>
    </row>
    <row r="43" spans="1:17" ht="14.45" customHeight="1" x14ac:dyDescent="0.25">
      <c r="A43" s="131">
        <f>+'Premium p8'!A19</f>
        <v>9</v>
      </c>
      <c r="B43" s="783" t="str">
        <f>+'Premium p8'!B19</f>
        <v>LOB9</v>
      </c>
      <c r="C43" s="783"/>
      <c r="D43" s="783"/>
      <c r="E43" s="783"/>
      <c r="F43" s="783"/>
      <c r="G43" s="784"/>
      <c r="H43" s="203"/>
      <c r="I43" s="203"/>
      <c r="J43" s="203"/>
      <c r="K43" s="203"/>
      <c r="L43" s="203"/>
      <c r="M43" s="136">
        <f t="shared" si="2"/>
        <v>0</v>
      </c>
    </row>
    <row r="44" spans="1:17" ht="14.45" customHeight="1" thickBot="1" x14ac:dyDescent="0.3">
      <c r="A44" s="131">
        <f>+'Premium p8'!A20</f>
        <v>10</v>
      </c>
      <c r="B44" s="783" t="str">
        <f>+'Premium p8'!B20</f>
        <v>LOB10</v>
      </c>
      <c r="C44" s="783"/>
      <c r="D44" s="783"/>
      <c r="E44" s="783"/>
      <c r="F44" s="783"/>
      <c r="G44" s="784"/>
      <c r="H44" s="204"/>
      <c r="I44" s="204"/>
      <c r="J44" s="204"/>
      <c r="K44" s="204"/>
      <c r="L44" s="204"/>
      <c r="M44" s="136">
        <f t="shared" si="2"/>
        <v>0</v>
      </c>
    </row>
    <row r="45" spans="1:17" ht="0.2" customHeight="1" thickTop="1" x14ac:dyDescent="0.25">
      <c r="A45" s="818" t="s">
        <v>328</v>
      </c>
      <c r="B45" s="819"/>
      <c r="C45" s="819"/>
      <c r="D45" s="819"/>
      <c r="E45" s="819"/>
      <c r="F45" s="819"/>
      <c r="G45" s="820"/>
      <c r="H45" s="651">
        <f t="shared" ref="H45:M45" si="3">SUM(H34:H44)</f>
        <v>0</v>
      </c>
      <c r="I45" s="651">
        <f>SUM(I34:I44)</f>
        <v>0</v>
      </c>
      <c r="J45" s="651">
        <f t="shared" si="3"/>
        <v>0</v>
      </c>
      <c r="K45" s="649">
        <f t="shared" si="3"/>
        <v>0</v>
      </c>
      <c r="L45" s="804">
        <f t="shared" si="3"/>
        <v>0</v>
      </c>
      <c r="M45" s="651">
        <f t="shared" si="3"/>
        <v>0</v>
      </c>
    </row>
    <row r="46" spans="1:17" ht="14.45" customHeight="1" thickTop="1" thickBot="1" x14ac:dyDescent="0.3">
      <c r="A46" s="821"/>
      <c r="B46" s="822"/>
      <c r="C46" s="822"/>
      <c r="D46" s="822"/>
      <c r="E46" s="822"/>
      <c r="F46" s="822"/>
      <c r="G46" s="823"/>
      <c r="H46" s="652"/>
      <c r="I46" s="652"/>
      <c r="J46" s="652"/>
      <c r="K46" s="650"/>
      <c r="L46" s="805"/>
      <c r="M46" s="652"/>
    </row>
    <row r="47" spans="1:17" ht="14.45" customHeight="1" thickTop="1" x14ac:dyDescent="0.25">
      <c r="H47" s="744" t="s">
        <v>337</v>
      </c>
      <c r="I47" s="744"/>
      <c r="J47" s="744" t="s">
        <v>338</v>
      </c>
      <c r="K47" s="744"/>
      <c r="M47" s="144" t="s">
        <v>356</v>
      </c>
    </row>
    <row r="50" spans="8:8" x14ac:dyDescent="0.25">
      <c r="H50" s="249"/>
    </row>
  </sheetData>
  <mergeCells count="59">
    <mergeCell ref="A34:G34"/>
    <mergeCell ref="H47:I47"/>
    <mergeCell ref="J47:K47"/>
    <mergeCell ref="H45:H46"/>
    <mergeCell ref="I45:I46"/>
    <mergeCell ref="J45:J46"/>
    <mergeCell ref="K45:K46"/>
    <mergeCell ref="B37:G37"/>
    <mergeCell ref="B38:G38"/>
    <mergeCell ref="L45:L46"/>
    <mergeCell ref="M45:M46"/>
    <mergeCell ref="B40:G40"/>
    <mergeCell ref="B41:G41"/>
    <mergeCell ref="B42:G42"/>
    <mergeCell ref="B43:G43"/>
    <mergeCell ref="B44:G44"/>
    <mergeCell ref="A45:G46"/>
    <mergeCell ref="J23:J24"/>
    <mergeCell ref="B39:G39"/>
    <mergeCell ref="L23:L24"/>
    <mergeCell ref="M23:M24"/>
    <mergeCell ref="H25:I25"/>
    <mergeCell ref="A27:M28"/>
    <mergeCell ref="A29:G33"/>
    <mergeCell ref="H29:H33"/>
    <mergeCell ref="I29:I33"/>
    <mergeCell ref="J29:J33"/>
    <mergeCell ref="K29:K33"/>
    <mergeCell ref="L29:L33"/>
    <mergeCell ref="K23:K24"/>
    <mergeCell ref="M29:M33"/>
    <mergeCell ref="B35:G35"/>
    <mergeCell ref="B36:G36"/>
    <mergeCell ref="B22:G22"/>
    <mergeCell ref="A23:G24"/>
    <mergeCell ref="H23:H24"/>
    <mergeCell ref="I23:I24"/>
    <mergeCell ref="B21:G21"/>
    <mergeCell ref="A12:G12"/>
    <mergeCell ref="B13:G13"/>
    <mergeCell ref="B14:G14"/>
    <mergeCell ref="K8:K11"/>
    <mergeCell ref="B20:G20"/>
    <mergeCell ref="B16:G16"/>
    <mergeCell ref="B17:G17"/>
    <mergeCell ref="B18:G18"/>
    <mergeCell ref="B19:G19"/>
    <mergeCell ref="B15:G15"/>
    <mergeCell ref="A8:G11"/>
    <mergeCell ref="H8:H11"/>
    <mergeCell ref="I8:I11"/>
    <mergeCell ref="J8:J11"/>
    <mergeCell ref="L8:L11"/>
    <mergeCell ref="M8:M11"/>
    <mergeCell ref="A1:E1"/>
    <mergeCell ref="F1:H1"/>
    <mergeCell ref="A2:M2"/>
    <mergeCell ref="A3:M4"/>
    <mergeCell ref="A6:M7"/>
  </mergeCells>
  <printOptions horizontalCentered="1"/>
  <pageMargins left="0.5" right="0.5" top="0.5" bottom="0.5" header="0.3" footer="0.3"/>
  <pageSetup paperSize="5" scale="93" orientation="landscape" horizontalDpi="300" verticalDpi="300" r:id="rId1"/>
  <headerFooter scaleWithDoc="0">
    <oddFooter>&amp;R11.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Q49"/>
  <sheetViews>
    <sheetView showGridLines="0" zoomScaleNormal="100" workbookViewId="0">
      <selection activeCell="A2" sqref="A2:O2"/>
    </sheetView>
  </sheetViews>
  <sheetFormatPr defaultRowHeight="15" x14ac:dyDescent="0.25"/>
  <cols>
    <col min="1" max="1" width="2.85546875" customWidth="1"/>
    <col min="6" max="6" width="8.85546875" customWidth="1"/>
    <col min="7" max="7" width="8.5703125" customWidth="1"/>
    <col min="8" max="8" width="13" customWidth="1"/>
    <col min="9" max="9" width="14.7109375" customWidth="1"/>
    <col min="10" max="10" width="14.42578125" customWidth="1"/>
    <col min="11" max="11" width="16.140625" customWidth="1"/>
    <col min="12" max="12" width="15.7109375" customWidth="1"/>
    <col min="13" max="13" width="14.42578125" customWidth="1"/>
    <col min="14" max="14" width="13.85546875" customWidth="1"/>
    <col min="15" max="15" width="19.7109375" customWidth="1"/>
  </cols>
  <sheetData>
    <row r="1" spans="1:17" x14ac:dyDescent="0.25">
      <c r="A1" s="694" t="s">
        <v>12</v>
      </c>
      <c r="B1" s="694"/>
      <c r="C1" s="771"/>
      <c r="D1" s="756"/>
      <c r="E1" s="756"/>
      <c r="F1" s="419">
        <f>+Jurat!A3</f>
        <v>45657</v>
      </c>
      <c r="G1" s="419"/>
      <c r="H1" s="419"/>
      <c r="I1" s="120"/>
      <c r="J1" s="185"/>
      <c r="K1" s="185"/>
      <c r="L1" s="185"/>
      <c r="M1" s="185"/>
      <c r="N1" s="185"/>
      <c r="O1" s="121"/>
    </row>
    <row r="2" spans="1:17" ht="15.75" thickBot="1" x14ac:dyDescent="0.3">
      <c r="A2" s="666" t="str">
        <f>+Jurat!B5</f>
        <v>NAME</v>
      </c>
      <c r="B2" s="666"/>
      <c r="C2" s="666"/>
      <c r="D2" s="666"/>
      <c r="E2" s="666"/>
      <c r="F2" s="666"/>
      <c r="G2" s="666"/>
      <c r="H2" s="666"/>
      <c r="I2" s="666"/>
      <c r="J2" s="666"/>
      <c r="K2" s="666"/>
      <c r="L2" s="666"/>
      <c r="M2" s="666"/>
      <c r="N2" s="666"/>
      <c r="O2" s="668"/>
    </row>
    <row r="3" spans="1:17" ht="15.75" thickTop="1" x14ac:dyDescent="0.25">
      <c r="A3" s="772" t="s">
        <v>155</v>
      </c>
      <c r="B3" s="773"/>
      <c r="C3" s="670"/>
      <c r="D3" s="670"/>
      <c r="E3" s="670"/>
      <c r="F3" s="670"/>
      <c r="G3" s="670"/>
      <c r="H3" s="670"/>
      <c r="I3" s="670"/>
      <c r="J3" s="670"/>
      <c r="K3" s="670"/>
      <c r="L3" s="670"/>
      <c r="M3" s="670"/>
      <c r="N3" s="670"/>
      <c r="O3" s="707"/>
    </row>
    <row r="4" spans="1:17" ht="15.75" thickBot="1" x14ac:dyDescent="0.3">
      <c r="A4" s="708"/>
      <c r="B4" s="709"/>
      <c r="C4" s="709"/>
      <c r="D4" s="709"/>
      <c r="E4" s="709"/>
      <c r="F4" s="709"/>
      <c r="G4" s="709"/>
      <c r="H4" s="709"/>
      <c r="I4" s="709"/>
      <c r="J4" s="709"/>
      <c r="K4" s="709"/>
      <c r="L4" s="709"/>
      <c r="M4" s="709"/>
      <c r="N4" s="709"/>
      <c r="O4" s="710"/>
    </row>
    <row r="5" spans="1:17" ht="19.5" thickTop="1" thickBot="1" x14ac:dyDescent="0.3">
      <c r="A5" s="214"/>
      <c r="B5" s="215"/>
      <c r="C5" s="215"/>
      <c r="D5" s="215"/>
      <c r="E5" s="215"/>
      <c r="F5" s="215"/>
      <c r="G5" s="215"/>
      <c r="H5" s="215"/>
      <c r="I5" s="215"/>
      <c r="J5" s="215"/>
      <c r="K5" s="215"/>
      <c r="L5" s="215"/>
      <c r="M5" s="215"/>
      <c r="N5" s="215"/>
      <c r="O5" s="216"/>
    </row>
    <row r="6" spans="1:17" ht="15.75" thickTop="1" x14ac:dyDescent="0.25">
      <c r="A6" s="831" t="s">
        <v>357</v>
      </c>
      <c r="B6" s="832"/>
      <c r="C6" s="832"/>
      <c r="D6" s="832"/>
      <c r="E6" s="832"/>
      <c r="F6" s="832"/>
      <c r="G6" s="832"/>
      <c r="H6" s="832"/>
      <c r="I6" s="832"/>
      <c r="J6" s="832"/>
      <c r="K6" s="832"/>
      <c r="L6" s="832"/>
      <c r="M6" s="832"/>
      <c r="N6" s="832"/>
      <c r="O6" s="833"/>
    </row>
    <row r="7" spans="1:17" ht="15.75" thickBot="1" x14ac:dyDescent="0.3">
      <c r="A7" s="834"/>
      <c r="B7" s="835"/>
      <c r="C7" s="835"/>
      <c r="D7" s="835"/>
      <c r="E7" s="835"/>
      <c r="F7" s="835"/>
      <c r="G7" s="835"/>
      <c r="H7" s="835"/>
      <c r="I7" s="835"/>
      <c r="J7" s="835"/>
      <c r="K7" s="835"/>
      <c r="L7" s="835"/>
      <c r="M7" s="835"/>
      <c r="N7" s="835"/>
      <c r="O7" s="836"/>
    </row>
    <row r="8" spans="1:17" ht="16.5" thickTop="1" thickBot="1" x14ac:dyDescent="0.3">
      <c r="A8" s="788" t="s">
        <v>257</v>
      </c>
      <c r="B8" s="789"/>
      <c r="C8" s="839"/>
      <c r="D8" s="839"/>
      <c r="E8" s="839"/>
      <c r="F8" s="839"/>
      <c r="G8" s="840"/>
      <c r="H8" s="837" t="s">
        <v>358</v>
      </c>
      <c r="I8" s="837"/>
      <c r="J8" s="837"/>
      <c r="K8" s="837"/>
      <c r="L8" s="828" t="s">
        <v>359</v>
      </c>
      <c r="M8" s="828" t="s">
        <v>360</v>
      </c>
      <c r="N8" s="828" t="s">
        <v>361</v>
      </c>
      <c r="O8" s="828" t="s">
        <v>362</v>
      </c>
    </row>
    <row r="9" spans="1:17" ht="15.75" thickTop="1" x14ac:dyDescent="0.25">
      <c r="A9" s="841"/>
      <c r="B9" s="842"/>
      <c r="C9" s="842"/>
      <c r="D9" s="842"/>
      <c r="E9" s="842"/>
      <c r="F9" s="842"/>
      <c r="G9" s="843"/>
      <c r="H9" s="828" t="s">
        <v>363</v>
      </c>
      <c r="I9" s="828" t="s">
        <v>364</v>
      </c>
      <c r="J9" s="828" t="s">
        <v>365</v>
      </c>
      <c r="K9" s="828" t="s">
        <v>366</v>
      </c>
      <c r="L9" s="847"/>
      <c r="M9" s="847"/>
      <c r="N9" s="847"/>
      <c r="O9" s="847"/>
    </row>
    <row r="10" spans="1:17" x14ac:dyDescent="0.25">
      <c r="A10" s="841"/>
      <c r="B10" s="842"/>
      <c r="C10" s="842"/>
      <c r="D10" s="842"/>
      <c r="E10" s="842"/>
      <c r="F10" s="842"/>
      <c r="G10" s="843"/>
      <c r="H10" s="847"/>
      <c r="I10" s="847"/>
      <c r="J10" s="847"/>
      <c r="K10" s="847"/>
      <c r="L10" s="847"/>
      <c r="M10" s="847"/>
      <c r="N10" s="847"/>
      <c r="O10" s="847"/>
    </row>
    <row r="11" spans="1:17" ht="15.75" thickBot="1" x14ac:dyDescent="0.3">
      <c r="A11" s="844"/>
      <c r="B11" s="845"/>
      <c r="C11" s="845"/>
      <c r="D11" s="845"/>
      <c r="E11" s="845"/>
      <c r="F11" s="845"/>
      <c r="G11" s="846"/>
      <c r="H11" s="848"/>
      <c r="I11" s="848"/>
      <c r="J11" s="848"/>
      <c r="K11" s="848"/>
      <c r="L11" s="848"/>
      <c r="M11" s="848"/>
      <c r="N11" s="848"/>
      <c r="O11" s="848"/>
    </row>
    <row r="12" spans="1:17" ht="15.75" thickTop="1" x14ac:dyDescent="0.25">
      <c r="A12" s="780" t="s">
        <v>339</v>
      </c>
      <c r="B12" s="781"/>
      <c r="C12" s="781"/>
      <c r="D12" s="781"/>
      <c r="E12" s="781"/>
      <c r="F12" s="781"/>
      <c r="G12" s="782"/>
      <c r="H12" s="129"/>
      <c r="I12" s="129"/>
      <c r="J12" s="129"/>
      <c r="K12" s="129"/>
      <c r="L12" s="129"/>
      <c r="M12" s="129"/>
      <c r="N12" s="129"/>
      <c r="O12" s="129"/>
    </row>
    <row r="13" spans="1:17" x14ac:dyDescent="0.25">
      <c r="A13" s="131">
        <f>+'Premium p8'!A11</f>
        <v>1</v>
      </c>
      <c r="B13" s="371" t="str">
        <f>+'Premium p8'!B11:G11</f>
        <v>LOB1</v>
      </c>
      <c r="C13" s="371"/>
      <c r="D13" s="371"/>
      <c r="E13" s="371"/>
      <c r="F13" s="371"/>
      <c r="G13" s="838"/>
      <c r="H13" s="135"/>
      <c r="I13" s="135"/>
      <c r="J13" s="135"/>
      <c r="K13" s="217">
        <f t="shared" ref="K13:K22" si="0">H13+I13-J13</f>
        <v>0</v>
      </c>
      <c r="L13" s="217">
        <f>'Unpaid Losses &amp; LAE p11'!M13</f>
        <v>0</v>
      </c>
      <c r="M13" s="135"/>
      <c r="N13" s="217">
        <f>K13+L13-M13</f>
        <v>0</v>
      </c>
      <c r="O13" s="218" t="str">
        <f>IF(N13=0,"",N13/'LOB1 Loss Dev p16 '!Y19)</f>
        <v/>
      </c>
      <c r="Q13" s="12"/>
    </row>
    <row r="14" spans="1:17" x14ac:dyDescent="0.25">
      <c r="A14" s="131">
        <f>+'Premium p8'!A12</f>
        <v>2</v>
      </c>
      <c r="B14" s="371" t="str">
        <f>+'Premium p8'!B12:G12</f>
        <v>LOB2</v>
      </c>
      <c r="C14" s="371"/>
      <c r="D14" s="371"/>
      <c r="E14" s="371"/>
      <c r="F14" s="371"/>
      <c r="G14" s="838"/>
      <c r="H14" s="135"/>
      <c r="I14" s="135"/>
      <c r="J14" s="135"/>
      <c r="K14" s="217">
        <f t="shared" si="0"/>
        <v>0</v>
      </c>
      <c r="L14" s="217">
        <f>'Unpaid Losses &amp; LAE p11'!M14</f>
        <v>0</v>
      </c>
      <c r="M14" s="135"/>
      <c r="N14" s="217">
        <f t="shared" ref="N14:N22" si="1">K14+L14-M14</f>
        <v>0</v>
      </c>
      <c r="O14" s="218" t="str">
        <f>IF(N14=0,"",N14/'LOB2 Loss Dev p18'!Y19)</f>
        <v/>
      </c>
    </row>
    <row r="15" spans="1:17" x14ac:dyDescent="0.25">
      <c r="A15" s="131">
        <f>+'Premium p8'!A13</f>
        <v>3</v>
      </c>
      <c r="B15" s="371" t="str">
        <f>+'Premium p8'!B13:G13</f>
        <v>LOB3</v>
      </c>
      <c r="C15" s="371"/>
      <c r="D15" s="371"/>
      <c r="E15" s="371"/>
      <c r="F15" s="371"/>
      <c r="G15" s="838"/>
      <c r="H15" s="135"/>
      <c r="I15" s="135"/>
      <c r="J15" s="135"/>
      <c r="K15" s="217">
        <f t="shared" si="0"/>
        <v>0</v>
      </c>
      <c r="L15" s="217">
        <f>'Unpaid Losses &amp; LAE p11'!M15</f>
        <v>0</v>
      </c>
      <c r="M15" s="135"/>
      <c r="N15" s="217">
        <f t="shared" si="1"/>
        <v>0</v>
      </c>
      <c r="O15" s="218" t="str">
        <f>IF(N15=0,"",N15/'LOB3 Loss Dev p20'!Y19)</f>
        <v/>
      </c>
      <c r="Q15" s="12"/>
    </row>
    <row r="16" spans="1:17" x14ac:dyDescent="0.25">
      <c r="A16" s="131">
        <f>+'Premium p8'!A14</f>
        <v>4</v>
      </c>
      <c r="B16" s="371" t="str">
        <f>+'Premium p8'!B14:G14</f>
        <v>LOB4</v>
      </c>
      <c r="C16" s="371"/>
      <c r="D16" s="371"/>
      <c r="E16" s="371"/>
      <c r="F16" s="371"/>
      <c r="G16" s="838"/>
      <c r="H16" s="135"/>
      <c r="I16" s="135"/>
      <c r="J16" s="135"/>
      <c r="K16" s="217">
        <f t="shared" si="0"/>
        <v>0</v>
      </c>
      <c r="L16" s="217">
        <f>'Unpaid Losses &amp; LAE p11'!M16</f>
        <v>0</v>
      </c>
      <c r="M16" s="135"/>
      <c r="N16" s="217">
        <f t="shared" si="1"/>
        <v>0</v>
      </c>
      <c r="O16" s="218" t="str">
        <f>IF(N16=0,"",N16/'LOB4 Loss Dev p22'!Y19)</f>
        <v/>
      </c>
    </row>
    <row r="17" spans="1:15" x14ac:dyDescent="0.25">
      <c r="A17" s="131">
        <f>+'Premium p8'!A15</f>
        <v>5</v>
      </c>
      <c r="B17" s="371" t="str">
        <f>+'Premium p8'!B15:G15</f>
        <v>LOB5</v>
      </c>
      <c r="C17" s="371"/>
      <c r="D17" s="371"/>
      <c r="E17" s="371"/>
      <c r="F17" s="371"/>
      <c r="G17" s="838"/>
      <c r="H17" s="135"/>
      <c r="I17" s="135"/>
      <c r="J17" s="135"/>
      <c r="K17" s="217">
        <f t="shared" si="0"/>
        <v>0</v>
      </c>
      <c r="L17" s="217">
        <f>'Unpaid Losses &amp; LAE p11'!M17</f>
        <v>0</v>
      </c>
      <c r="M17" s="135"/>
      <c r="N17" s="217">
        <f t="shared" si="1"/>
        <v>0</v>
      </c>
      <c r="O17" s="218" t="str">
        <f>IF(N17=0,"",N17/'LOB5 Loss Dev p24'!Y19)</f>
        <v/>
      </c>
    </row>
    <row r="18" spans="1:15" x14ac:dyDescent="0.25">
      <c r="A18" s="131">
        <f>+'Premium p8'!A16</f>
        <v>6</v>
      </c>
      <c r="B18" s="371" t="str">
        <f>+'Premium p8'!B16:G16</f>
        <v>LOB6</v>
      </c>
      <c r="C18" s="371"/>
      <c r="D18" s="371"/>
      <c r="E18" s="371"/>
      <c r="F18" s="371"/>
      <c r="G18" s="838"/>
      <c r="H18" s="205"/>
      <c r="I18" s="205"/>
      <c r="J18" s="205"/>
      <c r="K18" s="217">
        <f t="shared" si="0"/>
        <v>0</v>
      </c>
      <c r="L18" s="217">
        <f>'Unpaid Losses &amp; LAE p11'!M18</f>
        <v>0</v>
      </c>
      <c r="M18" s="205"/>
      <c r="N18" s="217">
        <f t="shared" si="1"/>
        <v>0</v>
      </c>
      <c r="O18" s="218" t="str">
        <f>IF(N18=0,"",N18/'LOB6 Loss Dev p26'!Y19)</f>
        <v/>
      </c>
    </row>
    <row r="19" spans="1:15" x14ac:dyDescent="0.25">
      <c r="A19" s="131">
        <f>+'Premium p8'!A17</f>
        <v>7</v>
      </c>
      <c r="B19" s="371" t="str">
        <f>+'Premium p8'!B17:G17</f>
        <v>LOB7</v>
      </c>
      <c r="C19" s="371"/>
      <c r="D19" s="371"/>
      <c r="E19" s="371"/>
      <c r="F19" s="371"/>
      <c r="G19" s="838"/>
      <c r="H19" s="135"/>
      <c r="I19" s="135"/>
      <c r="J19" s="135"/>
      <c r="K19" s="217">
        <f t="shared" si="0"/>
        <v>0</v>
      </c>
      <c r="L19" s="217">
        <f>'Unpaid Losses &amp; LAE p11'!M19</f>
        <v>0</v>
      </c>
      <c r="M19" s="135"/>
      <c r="N19" s="217">
        <f t="shared" si="1"/>
        <v>0</v>
      </c>
      <c r="O19" s="218" t="str">
        <f>IF(N19=0,"",N19/'LOB7 Loss Dev p28'!Y19)</f>
        <v/>
      </c>
    </row>
    <row r="20" spans="1:15" x14ac:dyDescent="0.25">
      <c r="A20" s="131">
        <f>+'Premium p8'!A18</f>
        <v>8</v>
      </c>
      <c r="B20" s="371" t="str">
        <f>+'Premium p8'!B18:G18</f>
        <v>LOB8</v>
      </c>
      <c r="C20" s="371"/>
      <c r="D20" s="371"/>
      <c r="E20" s="371"/>
      <c r="F20" s="371"/>
      <c r="G20" s="838"/>
      <c r="H20" s="203"/>
      <c r="I20" s="203"/>
      <c r="J20" s="203"/>
      <c r="K20" s="217">
        <f t="shared" si="0"/>
        <v>0</v>
      </c>
      <c r="L20" s="217">
        <f>'Unpaid Losses &amp; LAE p11'!M20</f>
        <v>0</v>
      </c>
      <c r="M20" s="203"/>
      <c r="N20" s="217">
        <f t="shared" si="1"/>
        <v>0</v>
      </c>
      <c r="O20" s="218" t="str">
        <f>IF(N20=0,"",N20/'LOB8 Loss Dev p30'!Y19)</f>
        <v/>
      </c>
    </row>
    <row r="21" spans="1:15" x14ac:dyDescent="0.25">
      <c r="A21" s="131">
        <f>+'Premium p8'!A19</f>
        <v>9</v>
      </c>
      <c r="B21" s="371" t="str">
        <f>+'Premium p8'!B19:G19</f>
        <v>LOB9</v>
      </c>
      <c r="C21" s="371"/>
      <c r="D21" s="371"/>
      <c r="E21" s="371"/>
      <c r="F21" s="371"/>
      <c r="G21" s="838"/>
      <c r="H21" s="203"/>
      <c r="I21" s="203"/>
      <c r="J21" s="203"/>
      <c r="K21" s="217">
        <f t="shared" si="0"/>
        <v>0</v>
      </c>
      <c r="L21" s="217">
        <f>'Unpaid Losses &amp; LAE p11'!M21</f>
        <v>0</v>
      </c>
      <c r="M21" s="203"/>
      <c r="N21" s="217">
        <f t="shared" si="1"/>
        <v>0</v>
      </c>
      <c r="O21" s="218" t="str">
        <f>IF(N21=0,"",N21/'LOB9Loss Dev p32'!Y19)</f>
        <v/>
      </c>
    </row>
    <row r="22" spans="1:15" ht="15.75" thickBot="1" x14ac:dyDescent="0.3">
      <c r="A22" s="131">
        <f>+'Premium p8'!A20</f>
        <v>10</v>
      </c>
      <c r="B22" s="371" t="str">
        <f>+'Premium p8'!B20:G20</f>
        <v>LOB10</v>
      </c>
      <c r="C22" s="371"/>
      <c r="D22" s="371"/>
      <c r="E22" s="371"/>
      <c r="F22" s="371"/>
      <c r="G22" s="838"/>
      <c r="H22" s="203"/>
      <c r="I22" s="203"/>
      <c r="J22" s="203"/>
      <c r="K22" s="219">
        <f t="shared" si="0"/>
        <v>0</v>
      </c>
      <c r="L22" s="217">
        <f>'Unpaid Losses &amp; LAE p11'!M22</f>
        <v>0</v>
      </c>
      <c r="M22" s="203"/>
      <c r="N22" s="217">
        <f t="shared" si="1"/>
        <v>0</v>
      </c>
      <c r="O22" s="218" t="str">
        <f>IF(N22=0,"",N22/'LOB10 Loss Dev p34'!Y19)</f>
        <v/>
      </c>
    </row>
    <row r="23" spans="1:15" ht="15.75" thickTop="1" x14ac:dyDescent="0.25">
      <c r="A23" s="803" t="s">
        <v>328</v>
      </c>
      <c r="B23" s="658"/>
      <c r="C23" s="658"/>
      <c r="D23" s="658"/>
      <c r="E23" s="658"/>
      <c r="F23" s="658"/>
      <c r="G23" s="659"/>
      <c r="H23" s="651">
        <f t="shared" ref="H23:N23" si="2">SUM(H12:H22)</f>
        <v>0</v>
      </c>
      <c r="I23" s="651">
        <f t="shared" si="2"/>
        <v>0</v>
      </c>
      <c r="J23" s="651">
        <f t="shared" si="2"/>
        <v>0</v>
      </c>
      <c r="K23" s="651">
        <f t="shared" si="2"/>
        <v>0</v>
      </c>
      <c r="L23" s="651">
        <f t="shared" si="2"/>
        <v>0</v>
      </c>
      <c r="M23" s="651">
        <f t="shared" si="2"/>
        <v>0</v>
      </c>
      <c r="N23" s="651">
        <f t="shared" si="2"/>
        <v>0</v>
      </c>
      <c r="O23" s="824" t="str">
        <f>IF(N23=0,"",N23/'Summary Loss Development P14'!Y19)</f>
        <v/>
      </c>
    </row>
    <row r="24" spans="1:15" ht="15.75" thickBot="1" x14ac:dyDescent="0.3">
      <c r="A24" s="660"/>
      <c r="B24" s="661"/>
      <c r="C24" s="661"/>
      <c r="D24" s="661"/>
      <c r="E24" s="661"/>
      <c r="F24" s="661"/>
      <c r="G24" s="662"/>
      <c r="H24" s="652"/>
      <c r="I24" s="652"/>
      <c r="J24" s="652"/>
      <c r="K24" s="652"/>
      <c r="L24" s="652"/>
      <c r="M24" s="652"/>
      <c r="N24" s="652"/>
      <c r="O24" s="825"/>
    </row>
    <row r="25" spans="1:15" ht="15.75" thickTop="1" x14ac:dyDescent="0.25">
      <c r="L25" s="144" t="s">
        <v>378</v>
      </c>
      <c r="N25" s="144" t="s">
        <v>367</v>
      </c>
    </row>
    <row r="26" spans="1:15" ht="15.75" thickBot="1" x14ac:dyDescent="0.3"/>
    <row r="27" spans="1:15" ht="15.75" thickTop="1" x14ac:dyDescent="0.25">
      <c r="A27" s="831" t="s">
        <v>368</v>
      </c>
      <c r="B27" s="832"/>
      <c r="C27" s="832"/>
      <c r="D27" s="832"/>
      <c r="E27" s="832"/>
      <c r="F27" s="832"/>
      <c r="G27" s="832"/>
      <c r="H27" s="832"/>
      <c r="I27" s="832"/>
      <c r="J27" s="832"/>
      <c r="K27" s="832"/>
      <c r="L27" s="832"/>
      <c r="M27" s="832"/>
      <c r="N27" s="832"/>
      <c r="O27" s="833"/>
    </row>
    <row r="28" spans="1:15" ht="15.75" thickBot="1" x14ac:dyDescent="0.3">
      <c r="A28" s="834"/>
      <c r="B28" s="835"/>
      <c r="C28" s="835"/>
      <c r="D28" s="835"/>
      <c r="E28" s="835"/>
      <c r="F28" s="835"/>
      <c r="G28" s="835"/>
      <c r="H28" s="835"/>
      <c r="I28" s="835"/>
      <c r="J28" s="835"/>
      <c r="K28" s="835"/>
      <c r="L28" s="835"/>
      <c r="M28" s="835"/>
      <c r="N28" s="835"/>
      <c r="O28" s="836"/>
    </row>
    <row r="29" spans="1:15" ht="14.25" customHeight="1" thickTop="1" thickBot="1" x14ac:dyDescent="0.3">
      <c r="A29" s="788" t="s">
        <v>257</v>
      </c>
      <c r="B29" s="789"/>
      <c r="C29" s="789"/>
      <c r="D29" s="789"/>
      <c r="E29" s="789"/>
      <c r="F29" s="789"/>
      <c r="G29" s="790"/>
      <c r="H29" s="837" t="s">
        <v>358</v>
      </c>
      <c r="I29" s="837"/>
      <c r="J29" s="837"/>
      <c r="K29" s="837"/>
      <c r="L29" s="828" t="s">
        <v>369</v>
      </c>
      <c r="M29" s="828" t="s">
        <v>370</v>
      </c>
      <c r="N29" s="828" t="s">
        <v>371</v>
      </c>
      <c r="O29" s="828" t="s">
        <v>372</v>
      </c>
    </row>
    <row r="30" spans="1:15" ht="13.5" customHeight="1" thickTop="1" x14ac:dyDescent="0.25">
      <c r="A30" s="791"/>
      <c r="B30" s="792"/>
      <c r="C30" s="792"/>
      <c r="D30" s="792"/>
      <c r="E30" s="792"/>
      <c r="F30" s="792"/>
      <c r="G30" s="793"/>
      <c r="H30" s="828" t="s">
        <v>373</v>
      </c>
      <c r="I30" s="828" t="s">
        <v>374</v>
      </c>
      <c r="J30" s="828" t="s">
        <v>375</v>
      </c>
      <c r="K30" s="828" t="s">
        <v>376</v>
      </c>
      <c r="L30" s="829"/>
      <c r="M30" s="829"/>
      <c r="N30" s="829"/>
      <c r="O30" s="829"/>
    </row>
    <row r="31" spans="1:15" x14ac:dyDescent="0.25">
      <c r="A31" s="791"/>
      <c r="B31" s="792"/>
      <c r="C31" s="792"/>
      <c r="D31" s="792"/>
      <c r="E31" s="792"/>
      <c r="F31" s="792"/>
      <c r="G31" s="793"/>
      <c r="H31" s="829"/>
      <c r="I31" s="829"/>
      <c r="J31" s="829"/>
      <c r="K31" s="829"/>
      <c r="L31" s="829"/>
      <c r="M31" s="829"/>
      <c r="N31" s="829"/>
      <c r="O31" s="829"/>
    </row>
    <row r="32" spans="1:15" x14ac:dyDescent="0.25">
      <c r="A32" s="791"/>
      <c r="B32" s="792"/>
      <c r="C32" s="792"/>
      <c r="D32" s="792"/>
      <c r="E32" s="792"/>
      <c r="F32" s="792"/>
      <c r="G32" s="793"/>
      <c r="H32" s="829"/>
      <c r="I32" s="829"/>
      <c r="J32" s="829"/>
      <c r="K32" s="829"/>
      <c r="L32" s="829"/>
      <c r="M32" s="829"/>
      <c r="N32" s="829"/>
      <c r="O32" s="829"/>
    </row>
    <row r="33" spans="1:15" ht="15.75" thickBot="1" x14ac:dyDescent="0.3">
      <c r="A33" s="794"/>
      <c r="B33" s="795"/>
      <c r="C33" s="795"/>
      <c r="D33" s="795"/>
      <c r="E33" s="795"/>
      <c r="F33" s="795"/>
      <c r="G33" s="796"/>
      <c r="H33" s="830"/>
      <c r="I33" s="830"/>
      <c r="J33" s="830"/>
      <c r="K33" s="830"/>
      <c r="L33" s="830"/>
      <c r="M33" s="830"/>
      <c r="N33" s="830"/>
      <c r="O33" s="830"/>
    </row>
    <row r="34" spans="1:15" ht="15.75" thickTop="1" x14ac:dyDescent="0.25">
      <c r="A34" s="780" t="s">
        <v>339</v>
      </c>
      <c r="B34" s="781"/>
      <c r="C34" s="781"/>
      <c r="D34" s="781"/>
      <c r="E34" s="781"/>
      <c r="F34" s="781"/>
      <c r="G34" s="782"/>
      <c r="H34" s="220"/>
      <c r="I34" s="220"/>
      <c r="J34" s="220"/>
      <c r="K34" s="220"/>
      <c r="L34" s="220"/>
      <c r="M34" s="220"/>
      <c r="N34" s="220"/>
      <c r="O34" s="221"/>
    </row>
    <row r="35" spans="1:15" x14ac:dyDescent="0.25">
      <c r="A35" s="131">
        <f>+'Premium p8'!A11</f>
        <v>1</v>
      </c>
      <c r="B35" s="826" t="str">
        <f>B13</f>
        <v>LOB1</v>
      </c>
      <c r="C35" s="826"/>
      <c r="D35" s="826"/>
      <c r="E35" s="826"/>
      <c r="F35" s="826"/>
      <c r="G35" s="827"/>
      <c r="H35" s="222"/>
      <c r="I35" s="222"/>
      <c r="J35" s="222"/>
      <c r="K35" s="223">
        <f>H35+I35-J35</f>
        <v>0</v>
      </c>
      <c r="L35" s="223">
        <f>+'Unpaid Losses &amp; LAE p11'!M35</f>
        <v>0</v>
      </c>
      <c r="M35" s="222"/>
      <c r="N35" s="223">
        <f t="shared" ref="N35:N44" si="3">K35+L35-M35</f>
        <v>0</v>
      </c>
      <c r="O35" s="218" t="str">
        <f>IF(N35=0,"",N35/'LOB1 Loss Dev p16 '!Y$19)</f>
        <v/>
      </c>
    </row>
    <row r="36" spans="1:15" x14ac:dyDescent="0.25">
      <c r="A36" s="131">
        <f>+'Premium p8'!A12</f>
        <v>2</v>
      </c>
      <c r="B36" s="826" t="str">
        <f>B14</f>
        <v>LOB2</v>
      </c>
      <c r="C36" s="826"/>
      <c r="D36" s="826"/>
      <c r="E36" s="826"/>
      <c r="F36" s="826"/>
      <c r="G36" s="827"/>
      <c r="H36" s="222"/>
      <c r="I36" s="222"/>
      <c r="J36" s="222"/>
      <c r="K36" s="223">
        <f t="shared" ref="K36:K44" si="4">H36+I36-J36</f>
        <v>0</v>
      </c>
      <c r="L36" s="223">
        <f>+'Unpaid Losses &amp; LAE p11'!M36</f>
        <v>0</v>
      </c>
      <c r="M36" s="222"/>
      <c r="N36" s="223">
        <f t="shared" si="3"/>
        <v>0</v>
      </c>
      <c r="O36" s="218" t="str">
        <f>IF(N36=0,"",N36/'LOB1 Loss Dev p16 '!Y$19)</f>
        <v/>
      </c>
    </row>
    <row r="37" spans="1:15" x14ac:dyDescent="0.25">
      <c r="A37" s="131">
        <f>+'Premium p8'!A13</f>
        <v>3</v>
      </c>
      <c r="B37" s="826" t="str">
        <f>B15</f>
        <v>LOB3</v>
      </c>
      <c r="C37" s="826"/>
      <c r="D37" s="826"/>
      <c r="E37" s="826"/>
      <c r="F37" s="826"/>
      <c r="G37" s="827"/>
      <c r="H37" s="222"/>
      <c r="I37" s="222"/>
      <c r="J37" s="222"/>
      <c r="K37" s="223">
        <f t="shared" si="4"/>
        <v>0</v>
      </c>
      <c r="L37" s="223">
        <f>+'Unpaid Losses &amp; LAE p11'!M37</f>
        <v>0</v>
      </c>
      <c r="M37" s="222"/>
      <c r="N37" s="223">
        <f t="shared" si="3"/>
        <v>0</v>
      </c>
      <c r="O37" s="218" t="str">
        <f>IF(N37=0,"",N37/'LOB1 Loss Dev p16 '!Y$19)</f>
        <v/>
      </c>
    </row>
    <row r="38" spans="1:15" x14ac:dyDescent="0.25">
      <c r="A38" s="131">
        <f>+'Premium p8'!A14</f>
        <v>4</v>
      </c>
      <c r="B38" s="826" t="s">
        <v>279</v>
      </c>
      <c r="C38" s="826"/>
      <c r="D38" s="826"/>
      <c r="E38" s="826"/>
      <c r="F38" s="826"/>
      <c r="G38" s="827"/>
      <c r="H38" s="222"/>
      <c r="I38" s="222"/>
      <c r="J38" s="222"/>
      <c r="K38" s="223">
        <f t="shared" si="4"/>
        <v>0</v>
      </c>
      <c r="L38" s="223">
        <f>+'Unpaid Losses &amp; LAE p11'!M38</f>
        <v>0</v>
      </c>
      <c r="M38" s="222"/>
      <c r="N38" s="223">
        <f t="shared" si="3"/>
        <v>0</v>
      </c>
      <c r="O38" s="218" t="str">
        <f>IF(N38=0,"",N38/'LOB1 Loss Dev p16 '!Y$19)</f>
        <v/>
      </c>
    </row>
    <row r="39" spans="1:15" x14ac:dyDescent="0.25">
      <c r="A39" s="131">
        <f>+'Premium p8'!A15</f>
        <v>5</v>
      </c>
      <c r="B39" s="826" t="s">
        <v>280</v>
      </c>
      <c r="C39" s="826"/>
      <c r="D39" s="826"/>
      <c r="E39" s="826"/>
      <c r="F39" s="826"/>
      <c r="G39" s="827"/>
      <c r="H39" s="222"/>
      <c r="I39" s="222"/>
      <c r="J39" s="222"/>
      <c r="K39" s="223">
        <f>H39+I39-J39</f>
        <v>0</v>
      </c>
      <c r="L39" s="223">
        <f>+'Unpaid Losses &amp; LAE p11'!M39</f>
        <v>0</v>
      </c>
      <c r="M39" s="222"/>
      <c r="N39" s="223">
        <f t="shared" si="3"/>
        <v>0</v>
      </c>
      <c r="O39" s="218" t="str">
        <f>IF(N39=0,"",N39/'LOB1 Loss Dev p16 '!Y$19)</f>
        <v/>
      </c>
    </row>
    <row r="40" spans="1:15" x14ac:dyDescent="0.25">
      <c r="A40" s="131">
        <f>+'Premium p8'!A16</f>
        <v>6</v>
      </c>
      <c r="B40" s="826" t="s">
        <v>281</v>
      </c>
      <c r="C40" s="826"/>
      <c r="D40" s="826"/>
      <c r="E40" s="826"/>
      <c r="F40" s="826"/>
      <c r="G40" s="827"/>
      <c r="H40" s="222"/>
      <c r="I40" s="222"/>
      <c r="J40" s="222"/>
      <c r="K40" s="223">
        <f>H40+I40-J40</f>
        <v>0</v>
      </c>
      <c r="L40" s="223">
        <f>+'Unpaid Losses &amp; LAE p11'!M40</f>
        <v>0</v>
      </c>
      <c r="M40" s="222"/>
      <c r="N40" s="223">
        <f t="shared" si="3"/>
        <v>0</v>
      </c>
      <c r="O40" s="218" t="str">
        <f>IF(N40=0,"",N40/'LOB1 Loss Dev p16 '!Y$19)</f>
        <v/>
      </c>
    </row>
    <row r="41" spans="1:15" x14ac:dyDescent="0.25">
      <c r="A41" s="131">
        <f>+'Premium p8'!A17</f>
        <v>7</v>
      </c>
      <c r="B41" s="826" t="s">
        <v>282</v>
      </c>
      <c r="C41" s="826"/>
      <c r="D41" s="826"/>
      <c r="E41" s="826"/>
      <c r="F41" s="826"/>
      <c r="G41" s="827"/>
      <c r="H41" s="224"/>
      <c r="I41" s="224"/>
      <c r="J41" s="224"/>
      <c r="K41" s="223">
        <f t="shared" si="4"/>
        <v>0</v>
      </c>
      <c r="L41" s="223">
        <f>+'Unpaid Losses &amp; LAE p11'!M41</f>
        <v>0</v>
      </c>
      <c r="M41" s="224"/>
      <c r="N41" s="223">
        <f t="shared" si="3"/>
        <v>0</v>
      </c>
      <c r="O41" s="218" t="str">
        <f>IF(N41=0,"",N41/'LOB1 Loss Dev p16 '!Y$19)</f>
        <v/>
      </c>
    </row>
    <row r="42" spans="1:15" x14ac:dyDescent="0.25">
      <c r="A42" s="131">
        <f>+'Premium p8'!A18</f>
        <v>8</v>
      </c>
      <c r="B42" s="826" t="s">
        <v>283</v>
      </c>
      <c r="C42" s="826"/>
      <c r="D42" s="826"/>
      <c r="E42" s="826"/>
      <c r="F42" s="826"/>
      <c r="G42" s="827"/>
      <c r="H42" s="224"/>
      <c r="I42" s="224"/>
      <c r="J42" s="224"/>
      <c r="K42" s="223">
        <f t="shared" si="4"/>
        <v>0</v>
      </c>
      <c r="L42" s="223">
        <f>+'Unpaid Losses &amp; LAE p11'!M42</f>
        <v>0</v>
      </c>
      <c r="M42" s="224"/>
      <c r="N42" s="223">
        <f t="shared" si="3"/>
        <v>0</v>
      </c>
      <c r="O42" s="218" t="str">
        <f>IF(N42=0,"",N42/'LOB1 Loss Dev p16 '!Y$19)</f>
        <v/>
      </c>
    </row>
    <row r="43" spans="1:15" x14ac:dyDescent="0.25">
      <c r="A43" s="131">
        <f>+'Premium p8'!A19</f>
        <v>9</v>
      </c>
      <c r="B43" s="826" t="s">
        <v>284</v>
      </c>
      <c r="C43" s="826"/>
      <c r="D43" s="826"/>
      <c r="E43" s="826"/>
      <c r="F43" s="826"/>
      <c r="G43" s="827"/>
      <c r="H43" s="224"/>
      <c r="I43" s="224"/>
      <c r="J43" s="224"/>
      <c r="K43" s="223">
        <f t="shared" si="4"/>
        <v>0</v>
      </c>
      <c r="L43" s="223">
        <f>+'Unpaid Losses &amp; LAE p11'!M43</f>
        <v>0</v>
      </c>
      <c r="M43" s="224"/>
      <c r="N43" s="223">
        <f t="shared" si="3"/>
        <v>0</v>
      </c>
      <c r="O43" s="218" t="str">
        <f>IF(N43=0,"",N43/'LOB1 Loss Dev p16 '!Y$19)</f>
        <v/>
      </c>
    </row>
    <row r="44" spans="1:15" ht="15.75" thickBot="1" x14ac:dyDescent="0.3">
      <c r="A44" s="131">
        <f>+'Premium p8'!A20</f>
        <v>10</v>
      </c>
      <c r="B44" s="826" t="s">
        <v>285</v>
      </c>
      <c r="C44" s="826"/>
      <c r="D44" s="826"/>
      <c r="E44" s="826"/>
      <c r="F44" s="826"/>
      <c r="G44" s="827"/>
      <c r="H44" s="224"/>
      <c r="I44" s="224"/>
      <c r="J44" s="224"/>
      <c r="K44" s="223">
        <f t="shared" si="4"/>
        <v>0</v>
      </c>
      <c r="L44" s="223">
        <f>+'Unpaid Losses &amp; LAE p11'!M44</f>
        <v>0</v>
      </c>
      <c r="M44" s="224"/>
      <c r="N44" s="223">
        <f t="shared" si="3"/>
        <v>0</v>
      </c>
      <c r="O44" s="218" t="str">
        <f>IF(N44=0,"",N44/'LOB1 Loss Dev p16 '!Y$19)</f>
        <v/>
      </c>
    </row>
    <row r="45" spans="1:15" ht="15.75" thickTop="1" x14ac:dyDescent="0.25">
      <c r="A45" s="803" t="s">
        <v>328</v>
      </c>
      <c r="B45" s="658"/>
      <c r="C45" s="658"/>
      <c r="D45" s="658"/>
      <c r="E45" s="658"/>
      <c r="F45" s="658"/>
      <c r="G45" s="659"/>
      <c r="H45" s="804">
        <f t="shared" ref="H45:N45" si="5">SUM(H34:H44)</f>
        <v>0</v>
      </c>
      <c r="I45" s="804">
        <f t="shared" si="5"/>
        <v>0</v>
      </c>
      <c r="J45" s="804">
        <f t="shared" si="5"/>
        <v>0</v>
      </c>
      <c r="K45" s="804">
        <f t="shared" si="5"/>
        <v>0</v>
      </c>
      <c r="L45" s="804">
        <f t="shared" si="5"/>
        <v>0</v>
      </c>
      <c r="M45" s="804">
        <f t="shared" si="5"/>
        <v>0</v>
      </c>
      <c r="N45" s="804">
        <f t="shared" si="5"/>
        <v>0</v>
      </c>
      <c r="O45" s="824">
        <v>4.9502132012155489E-2</v>
      </c>
    </row>
    <row r="46" spans="1:15" ht="15.75" thickBot="1" x14ac:dyDescent="0.3">
      <c r="A46" s="660"/>
      <c r="B46" s="661"/>
      <c r="C46" s="661"/>
      <c r="D46" s="661"/>
      <c r="E46" s="661"/>
      <c r="F46" s="661"/>
      <c r="G46" s="662"/>
      <c r="H46" s="805"/>
      <c r="I46" s="805"/>
      <c r="J46" s="805"/>
      <c r="K46" s="805"/>
      <c r="L46" s="805"/>
      <c r="M46" s="805"/>
      <c r="N46" s="805"/>
      <c r="O46" s="825"/>
    </row>
    <row r="47" spans="1:15" ht="15.75" thickTop="1" x14ac:dyDescent="0.25">
      <c r="L47" s="144" t="s">
        <v>379</v>
      </c>
      <c r="N47" s="144" t="s">
        <v>377</v>
      </c>
    </row>
    <row r="48" spans="1:15" x14ac:dyDescent="0.25">
      <c r="L48" s="144"/>
    </row>
    <row r="49" spans="15:15" x14ac:dyDescent="0.25">
      <c r="O49" s="106"/>
    </row>
  </sheetData>
  <mergeCells count="66">
    <mergeCell ref="A12:G12"/>
    <mergeCell ref="A1:E1"/>
    <mergeCell ref="F1:H1"/>
    <mergeCell ref="A2:O2"/>
    <mergeCell ref="A3:O4"/>
    <mergeCell ref="A6:O7"/>
    <mergeCell ref="A8:G11"/>
    <mergeCell ref="H8:K8"/>
    <mergeCell ref="L8:L11"/>
    <mergeCell ref="M8:M11"/>
    <mergeCell ref="N8:N11"/>
    <mergeCell ref="O8:O11"/>
    <mergeCell ref="H9:H11"/>
    <mergeCell ref="I9:I11"/>
    <mergeCell ref="J9:J11"/>
    <mergeCell ref="K9:K11"/>
    <mergeCell ref="H23:H24"/>
    <mergeCell ref="B13:G13"/>
    <mergeCell ref="B14:G14"/>
    <mergeCell ref="B15:G15"/>
    <mergeCell ref="B16:G16"/>
    <mergeCell ref="B17:G17"/>
    <mergeCell ref="B18:G18"/>
    <mergeCell ref="B19:G19"/>
    <mergeCell ref="B20:G20"/>
    <mergeCell ref="B21:G21"/>
    <mergeCell ref="B22:G22"/>
    <mergeCell ref="A23:G24"/>
    <mergeCell ref="O23:O24"/>
    <mergeCell ref="A27:O28"/>
    <mergeCell ref="A29:G33"/>
    <mergeCell ref="H29:K29"/>
    <mergeCell ref="L29:L33"/>
    <mergeCell ref="M29:M33"/>
    <mergeCell ref="N29:N33"/>
    <mergeCell ref="O29:O33"/>
    <mergeCell ref="H30:H33"/>
    <mergeCell ref="I30:I33"/>
    <mergeCell ref="I23:I24"/>
    <mergeCell ref="J23:J24"/>
    <mergeCell ref="K23:K24"/>
    <mergeCell ref="L23:L24"/>
    <mergeCell ref="M23:M24"/>
    <mergeCell ref="N23:N24"/>
    <mergeCell ref="B43:G43"/>
    <mergeCell ref="J30:J33"/>
    <mergeCell ref="K30:K33"/>
    <mergeCell ref="A34:G34"/>
    <mergeCell ref="B35:G35"/>
    <mergeCell ref="B36:G36"/>
    <mergeCell ref="B37:G37"/>
    <mergeCell ref="B38:G38"/>
    <mergeCell ref="B39:G39"/>
    <mergeCell ref="B40:G40"/>
    <mergeCell ref="B41:G41"/>
    <mergeCell ref="B42:G42"/>
    <mergeCell ref="L45:L46"/>
    <mergeCell ref="M45:M46"/>
    <mergeCell ref="N45:N46"/>
    <mergeCell ref="O45:O46"/>
    <mergeCell ref="B44:G44"/>
    <mergeCell ref="A45:G46"/>
    <mergeCell ref="H45:H46"/>
    <mergeCell ref="I45:I46"/>
    <mergeCell ref="J45:J46"/>
    <mergeCell ref="K45:K46"/>
  </mergeCells>
  <printOptions horizontalCentered="1"/>
  <pageMargins left="0.5" right="0.5" top="0.5" bottom="0.5" header="0.3" footer="0.3"/>
  <pageSetup paperSize="5" scale="77" orientation="landscape" r:id="rId1"/>
  <headerFooter scaleWithDoc="0">
    <oddFooter>&amp;R12.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V52"/>
  <sheetViews>
    <sheetView showGridLines="0" tabSelected="1" zoomScaleNormal="100" workbookViewId="0">
      <selection activeCell="A2" sqref="A2:V2"/>
    </sheetView>
  </sheetViews>
  <sheetFormatPr defaultRowHeight="15" x14ac:dyDescent="0.25"/>
  <cols>
    <col min="2" max="2" width="7.85546875" customWidth="1"/>
    <col min="3" max="22" width="7" customWidth="1"/>
  </cols>
  <sheetData>
    <row r="1" spans="1:22"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2"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2" ht="15.75" thickTop="1" x14ac:dyDescent="0.25">
      <c r="A3" s="669" t="s">
        <v>380</v>
      </c>
      <c r="B3" s="671"/>
      <c r="C3" s="671"/>
      <c r="D3" s="671"/>
      <c r="E3" s="671"/>
      <c r="F3" s="671"/>
      <c r="G3" s="671"/>
      <c r="H3" s="671"/>
      <c r="I3" s="671"/>
      <c r="J3" s="671"/>
      <c r="K3" s="671"/>
      <c r="L3" s="671"/>
      <c r="M3" s="671"/>
      <c r="N3" s="671"/>
      <c r="O3" s="671"/>
      <c r="P3" s="671"/>
      <c r="Q3" s="671"/>
      <c r="R3" s="671"/>
      <c r="S3" s="671"/>
      <c r="T3" s="671"/>
      <c r="U3" s="671"/>
      <c r="V3" s="672"/>
    </row>
    <row r="4" spans="1:22" x14ac:dyDescent="0.25">
      <c r="A4" s="879"/>
      <c r="B4" s="880"/>
      <c r="C4" s="880"/>
      <c r="D4" s="880"/>
      <c r="E4" s="880"/>
      <c r="F4" s="880"/>
      <c r="G4" s="880"/>
      <c r="H4" s="880"/>
      <c r="I4" s="880"/>
      <c r="J4" s="880"/>
      <c r="K4" s="880"/>
      <c r="L4" s="880"/>
      <c r="M4" s="880"/>
      <c r="N4" s="880"/>
      <c r="O4" s="880"/>
      <c r="P4" s="880"/>
      <c r="Q4" s="880"/>
      <c r="R4" s="880"/>
      <c r="S4" s="880"/>
      <c r="T4" s="880"/>
      <c r="U4" s="880"/>
      <c r="V4" s="881"/>
    </row>
    <row r="5" spans="1:22" ht="15.75" thickBot="1" x14ac:dyDescent="0.3">
      <c r="A5" s="673"/>
      <c r="B5" s="674"/>
      <c r="C5" s="674"/>
      <c r="D5" s="674"/>
      <c r="E5" s="674"/>
      <c r="F5" s="674"/>
      <c r="G5" s="674"/>
      <c r="H5" s="674"/>
      <c r="I5" s="674"/>
      <c r="J5" s="674"/>
      <c r="K5" s="674"/>
      <c r="L5" s="674"/>
      <c r="M5" s="674"/>
      <c r="N5" s="674"/>
      <c r="O5" s="674"/>
      <c r="P5" s="674"/>
      <c r="Q5" s="674"/>
      <c r="R5" s="674"/>
      <c r="S5" s="674"/>
      <c r="T5" s="674"/>
      <c r="U5" s="674"/>
      <c r="V5" s="675"/>
    </row>
    <row r="6" spans="1:22" ht="16.5"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2" ht="14.2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2"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2"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2" ht="15.75" thickTop="1" x14ac:dyDescent="0.25">
      <c r="A10" s="859" t="str">
        <f>$C$8</f>
        <v>2015 &amp; PRIOR</v>
      </c>
      <c r="B10" s="860"/>
      <c r="C10" s="855">
        <f>'LOB1 Net Loss &amp; LAE p15'!C10:D10+'LOB2 Net Loss &amp; LAE p 17'!C10:D10+'LOB3 Net Loss &amp; LAE p 19'!C10:D10+'LOB4 Net Loss &amp; LAE p 21'!C10:D10+'LOB5 Net Loss &amp; LAE p 23'!C10:D10+'LOB6 Net Loss &amp; LAE p 25'!C10:D10+'LOB7 Net Loss &amp; LAE p 27'!C10:D10+'LOB8 Net Loss &amp; LAE p 29'!C10:D10+'LOB9 Net Loss &amp; LAE p31'!C10:D10+'LOB10 Net Loss &amp; LAE p33'!C10:D10</f>
        <v>0</v>
      </c>
      <c r="D10" s="856"/>
      <c r="E10" s="855">
        <f>'LOB1 Net Loss &amp; LAE p15'!E10:F10+'LOB2 Net Loss &amp; LAE p 17'!E10:F10+'LOB3 Net Loss &amp; LAE p 19'!E10:F10+'LOB4 Net Loss &amp; LAE p 21'!E10:F10+'LOB5 Net Loss &amp; LAE p 23'!E10:F10+'LOB6 Net Loss &amp; LAE p 25'!E10:F10+'LOB7 Net Loss &amp; LAE p 27'!E10:F10+'LOB8 Net Loss &amp; LAE p 29'!E10:F10+'LOB9 Net Loss &amp; LAE p31'!E10:F10+'LOB10 Net Loss &amp; LAE p33'!E10:F10</f>
        <v>0</v>
      </c>
      <c r="F10" s="856"/>
      <c r="G10" s="855">
        <f>'LOB1 Net Loss &amp; LAE p15'!G10:H10+'LOB2 Net Loss &amp; LAE p 17'!G10:H10+'LOB3 Net Loss &amp; LAE p 19'!G10:H10+'LOB4 Net Loss &amp; LAE p 21'!G10:H10+'LOB5 Net Loss &amp; LAE p 23'!G10:H10+'LOB6 Net Loss &amp; LAE p 25'!G10:H10+'LOB7 Net Loss &amp; LAE p 27'!G10:H10+'LOB8 Net Loss &amp; LAE p 29'!G10:H10+'LOB9 Net Loss &amp; LAE p31'!G10:H10+'LOB10 Net Loss &amp; LAE p33'!G10:H10</f>
        <v>0</v>
      </c>
      <c r="H10" s="856"/>
      <c r="I10" s="855">
        <f>'LOB1 Net Loss &amp; LAE p15'!I10:J10+'LOB2 Net Loss &amp; LAE p 17'!I10:J10+'LOB3 Net Loss &amp; LAE p 19'!I10:J10+'LOB4 Net Loss &amp; LAE p 21'!I10:J10+'LOB5 Net Loss &amp; LAE p 23'!I10:J10+'LOB6 Net Loss &amp; LAE p 25'!I10:J10+'LOB7 Net Loss &amp; LAE p 27'!I10:J10+'LOB8 Net Loss &amp; LAE p 29'!I10:J10+'LOB9 Net Loss &amp; LAE p31'!I10:J10+'LOB10 Net Loss &amp; LAE p33'!I10:J10</f>
        <v>0</v>
      </c>
      <c r="J10" s="856"/>
      <c r="K10" s="855">
        <f>'LOB1 Net Loss &amp; LAE p15'!K10:L10+'LOB2 Net Loss &amp; LAE p 17'!K10:L10+'LOB3 Net Loss &amp; LAE p 19'!K10:L10+'LOB4 Net Loss &amp; LAE p 21'!K10:L10+'LOB5 Net Loss &amp; LAE p 23'!K10:L10+'LOB6 Net Loss &amp; LAE p 25'!K10:L10+'LOB7 Net Loss &amp; LAE p 27'!K10:L10+'LOB8 Net Loss &amp; LAE p 29'!K10:L10+'LOB9 Net Loss &amp; LAE p31'!K10:L10+'LOB10 Net Loss &amp; LAE p33'!K10:L10</f>
        <v>0</v>
      </c>
      <c r="L10" s="856"/>
      <c r="M10" s="855">
        <f>'LOB1 Net Loss &amp; LAE p15'!M10:N10+'LOB2 Net Loss &amp; LAE p 17'!M10:N10+'LOB3 Net Loss &amp; LAE p 19'!M10:N10+'LOB4 Net Loss &amp; LAE p 21'!M10:N10+'LOB5 Net Loss &amp; LAE p 23'!M10:N10+'LOB6 Net Loss &amp; LAE p 25'!M10:N10+'LOB7 Net Loss &amp; LAE p 27'!M10:N10+'LOB8 Net Loss &amp; LAE p 29'!M10:N10+'LOB9 Net Loss &amp; LAE p31'!M10:N10+'LOB10 Net Loss &amp; LAE p33'!M10:N10</f>
        <v>0</v>
      </c>
      <c r="N10" s="856"/>
      <c r="O10" s="855">
        <f>'LOB1 Net Loss &amp; LAE p15'!O10:P10+'LOB2 Net Loss &amp; LAE p 17'!O10:P10+'LOB3 Net Loss &amp; LAE p 19'!O10:P10+'LOB4 Net Loss &amp; LAE p 21'!O10:P10+'LOB5 Net Loss &amp; LAE p 23'!O10:P10+'LOB6 Net Loss &amp; LAE p 25'!O10:P10+'LOB7 Net Loss &amp; LAE p 27'!O10:P10+'LOB8 Net Loss &amp; LAE p 29'!O10:P10+'LOB9 Net Loss &amp; LAE p31'!O10:P10+'LOB10 Net Loss &amp; LAE p33'!O10:P10</f>
        <v>0</v>
      </c>
      <c r="P10" s="856"/>
      <c r="Q10" s="855">
        <f>'LOB1 Net Loss &amp; LAE p15'!Q10:R10+'LOB2 Net Loss &amp; LAE p 17'!Q10:R10+'LOB3 Net Loss &amp; LAE p 19'!Q10:R10+'LOB4 Net Loss &amp; LAE p 21'!Q10:R10+'LOB5 Net Loss &amp; LAE p 23'!Q10:R10+'LOB6 Net Loss &amp; LAE p 25'!Q10:R10+'LOB7 Net Loss &amp; LAE p 27'!Q10:R10+'LOB8 Net Loss &amp; LAE p 29'!Q10:R10+'LOB9 Net Loss &amp; LAE p31'!Q10:R10+'LOB10 Net Loss &amp; LAE p33'!Q10:R10</f>
        <v>0</v>
      </c>
      <c r="R10" s="856"/>
      <c r="S10" s="855">
        <f>'LOB1 Net Loss &amp; LAE p15'!S10:T10+'LOB2 Net Loss &amp; LAE p 17'!S10:T10+'LOB3 Net Loss &amp; LAE p 19'!S10:T10+'LOB4 Net Loss &amp; LAE p 21'!S10:T10+'LOB5 Net Loss &amp; LAE p 23'!S10:T10+'LOB6 Net Loss &amp; LAE p 25'!S10:T10+'LOB7 Net Loss &amp; LAE p 27'!S10:T10+'LOB8 Net Loss &amp; LAE p 29'!S10:T10+'LOB9 Net Loss &amp; LAE p31'!S10:T10+'LOB10 Net Loss &amp; LAE p33'!S10:T10</f>
        <v>0</v>
      </c>
      <c r="T10" s="856"/>
      <c r="U10" s="855">
        <f>'LOB1 Net Loss &amp; LAE p15'!U10:V10+'LOB2 Net Loss &amp; LAE p 17'!U10:V10+'LOB3 Net Loss &amp; LAE p 19'!U10:V10+'LOB4 Net Loss &amp; LAE p 21'!U10:V10+'LOB5 Net Loss &amp; LAE p 23'!U10:V10+'LOB6 Net Loss &amp; LAE p 25'!U10:V10+'LOB7 Net Loss &amp; LAE p 27'!U10:V10+'LOB8 Net Loss &amp; LAE p 29'!U10:V10+'LOB9 Net Loss &amp; LAE p31'!U10:V10+'LOB10 Net Loss &amp; LAE p33'!U10:V10</f>
        <v>0</v>
      </c>
      <c r="V10" s="856"/>
    </row>
    <row r="11" spans="1:22" x14ac:dyDescent="0.25">
      <c r="A11" s="859">
        <f>$E$8</f>
        <v>2016</v>
      </c>
      <c r="B11" s="861"/>
      <c r="C11" s="853"/>
      <c r="D11" s="854"/>
      <c r="E11" s="855">
        <f>'LOB1 Net Loss &amp; LAE p15'!E11:F11+'LOB2 Net Loss &amp; LAE p 17'!E11:F11+'LOB3 Net Loss &amp; LAE p 19'!E11:F11+'LOB4 Net Loss &amp; LAE p 21'!E11:F11+'LOB5 Net Loss &amp; LAE p 23'!E11:F11+'LOB6 Net Loss &amp; LAE p 25'!E11:F11+'LOB7 Net Loss &amp; LAE p 27'!E11:F11+'LOB8 Net Loss &amp; LAE p 29'!E11:F11+'LOB9 Net Loss &amp; LAE p31'!E11:F11+'LOB10 Net Loss &amp; LAE p33'!E11:F11</f>
        <v>0</v>
      </c>
      <c r="F11" s="856"/>
      <c r="G11" s="855">
        <f>'LOB1 Net Loss &amp; LAE p15'!G11:H11+'LOB2 Net Loss &amp; LAE p 17'!G11:H11+'LOB3 Net Loss &amp; LAE p 19'!G11:H11+'LOB4 Net Loss &amp; LAE p 21'!G11:H11+'LOB5 Net Loss &amp; LAE p 23'!G11:H11+'LOB6 Net Loss &amp; LAE p 25'!G11:H11+'LOB7 Net Loss &amp; LAE p 27'!G11:H11+'LOB8 Net Loss &amp; LAE p 29'!G11:H11+'LOB9 Net Loss &amp; LAE p31'!G11:H11+'LOB10 Net Loss &amp; LAE p33'!G11:H11</f>
        <v>0</v>
      </c>
      <c r="H11" s="856"/>
      <c r="I11" s="855">
        <f>'LOB1 Net Loss &amp; LAE p15'!I11:J11+'LOB2 Net Loss &amp; LAE p 17'!I11:J11+'LOB3 Net Loss &amp; LAE p 19'!I11:J11+'LOB4 Net Loss &amp; LAE p 21'!I11:J11+'LOB5 Net Loss &amp; LAE p 23'!I11:J11+'LOB6 Net Loss &amp; LAE p 25'!I11:J11+'LOB7 Net Loss &amp; LAE p 27'!I11:J11+'LOB8 Net Loss &amp; LAE p 29'!I11:J11+'LOB9 Net Loss &amp; LAE p31'!I11:J11+'LOB10 Net Loss &amp; LAE p33'!I11:J11</f>
        <v>0</v>
      </c>
      <c r="J11" s="856"/>
      <c r="K11" s="855">
        <f>'LOB1 Net Loss &amp; LAE p15'!K11:L11+'LOB2 Net Loss &amp; LAE p 17'!K11:L11+'LOB3 Net Loss &amp; LAE p 19'!K11:L11+'LOB4 Net Loss &amp; LAE p 21'!K11:L11+'LOB5 Net Loss &amp; LAE p 23'!K11:L11+'LOB6 Net Loss &amp; LAE p 25'!K11:L11+'LOB7 Net Loss &amp; LAE p 27'!K11:L11+'LOB8 Net Loss &amp; LAE p 29'!K11:L11+'LOB9 Net Loss &amp; LAE p31'!K11:L11+'LOB10 Net Loss &amp; LAE p33'!K11:L11</f>
        <v>0</v>
      </c>
      <c r="L11" s="856"/>
      <c r="M11" s="855">
        <f>'LOB1 Net Loss &amp; LAE p15'!M11:N11+'LOB2 Net Loss &amp; LAE p 17'!M11:N11+'LOB3 Net Loss &amp; LAE p 19'!M11:N11+'LOB4 Net Loss &amp; LAE p 21'!M11:N11+'LOB5 Net Loss &amp; LAE p 23'!M11:N11+'LOB6 Net Loss &amp; LAE p 25'!M11:N11+'LOB7 Net Loss &amp; LAE p 27'!M11:N11+'LOB8 Net Loss &amp; LAE p 29'!M11:N11+'LOB9 Net Loss &amp; LAE p31'!M11:N11+'LOB10 Net Loss &amp; LAE p33'!M11:N11</f>
        <v>0</v>
      </c>
      <c r="N11" s="856"/>
      <c r="O11" s="855">
        <f>'LOB1 Net Loss &amp; LAE p15'!O11:P11+'LOB2 Net Loss &amp; LAE p 17'!O11:P11+'LOB3 Net Loss &amp; LAE p 19'!O11:P11+'LOB4 Net Loss &amp; LAE p 21'!O11:P11+'LOB5 Net Loss &amp; LAE p 23'!O11:P11+'LOB6 Net Loss &amp; LAE p 25'!O11:P11+'LOB7 Net Loss &amp; LAE p 27'!O11:P11+'LOB8 Net Loss &amp; LAE p 29'!O11:P11+'LOB9 Net Loss &amp; LAE p31'!O11:P11+'LOB10 Net Loss &amp; LAE p33'!O11:P11</f>
        <v>0</v>
      </c>
      <c r="P11" s="856"/>
      <c r="Q11" s="855">
        <f>'LOB1 Net Loss &amp; LAE p15'!Q11:R11+'LOB2 Net Loss &amp; LAE p 17'!Q11:R11+'LOB3 Net Loss &amp; LAE p 19'!Q11:R11+'LOB4 Net Loss &amp; LAE p 21'!Q11:R11+'LOB5 Net Loss &amp; LAE p 23'!Q11:R11+'LOB6 Net Loss &amp; LAE p 25'!Q11:R11+'LOB7 Net Loss &amp; LAE p 27'!Q11:R11+'LOB8 Net Loss &amp; LAE p 29'!Q11:R11+'LOB9 Net Loss &amp; LAE p31'!Q11:R11+'LOB10 Net Loss &amp; LAE p33'!Q11:R11</f>
        <v>0</v>
      </c>
      <c r="R11" s="856"/>
      <c r="S11" s="855">
        <f>'LOB1 Net Loss &amp; LAE p15'!S11:T11+'LOB2 Net Loss &amp; LAE p 17'!S11:T11+'LOB3 Net Loss &amp; LAE p 19'!S11:T11+'LOB4 Net Loss &amp; LAE p 21'!S11:T11+'LOB5 Net Loss &amp; LAE p 23'!S11:T11+'LOB6 Net Loss &amp; LAE p 25'!S11:T11+'LOB7 Net Loss &amp; LAE p 27'!S11:T11+'LOB8 Net Loss &amp; LAE p 29'!S11:T11+'LOB9 Net Loss &amp; LAE p31'!S11:T11+'LOB10 Net Loss &amp; LAE p33'!S11:T11</f>
        <v>0</v>
      </c>
      <c r="T11" s="856"/>
      <c r="U11" s="855">
        <f>'LOB1 Net Loss &amp; LAE p15'!U11:V11+'LOB2 Net Loss &amp; LAE p 17'!U11:V11+'LOB3 Net Loss &amp; LAE p 19'!U11:V11+'LOB4 Net Loss &amp; LAE p 21'!U11:V11+'LOB5 Net Loss &amp; LAE p 23'!U11:V11+'LOB6 Net Loss &amp; LAE p 25'!U11:V11+'LOB7 Net Loss &amp; LAE p 27'!U11:V11+'LOB8 Net Loss &amp; LAE p 29'!U11:V11+'LOB9 Net Loss &amp; LAE p31'!U11:V11+'LOB10 Net Loss &amp; LAE p33'!U11:V11</f>
        <v>0</v>
      </c>
      <c r="V11" s="856"/>
    </row>
    <row r="12" spans="1:22" x14ac:dyDescent="0.25">
      <c r="A12" s="859">
        <f>$G$8</f>
        <v>2017</v>
      </c>
      <c r="B12" s="861"/>
      <c r="C12" s="853"/>
      <c r="D12" s="854"/>
      <c r="E12" s="853"/>
      <c r="F12" s="854"/>
      <c r="G12" s="855">
        <f>'LOB1 Net Loss &amp; LAE p15'!G12:H12+'LOB2 Net Loss &amp; LAE p 17'!G12:H12+'LOB3 Net Loss &amp; LAE p 19'!G12:H12+'LOB4 Net Loss &amp; LAE p 21'!G12:H12+'LOB5 Net Loss &amp; LAE p 23'!G12:H12+'LOB6 Net Loss &amp; LAE p 25'!G12:H12+'LOB7 Net Loss &amp; LAE p 27'!G12:H12+'LOB8 Net Loss &amp; LAE p 29'!G12:H12+'LOB9 Net Loss &amp; LAE p31'!G12:H12+'LOB10 Net Loss &amp; LAE p33'!G12:H12</f>
        <v>0</v>
      </c>
      <c r="H12" s="856"/>
      <c r="I12" s="855">
        <f>'LOB1 Net Loss &amp; LAE p15'!I12:J12+'LOB2 Net Loss &amp; LAE p 17'!I12:J12+'LOB3 Net Loss &amp; LAE p 19'!I12:J12+'LOB4 Net Loss &amp; LAE p 21'!I12:J12+'LOB5 Net Loss &amp; LAE p 23'!I12:J12+'LOB6 Net Loss &amp; LAE p 25'!I12:J12+'LOB7 Net Loss &amp; LAE p 27'!I12:J12+'LOB8 Net Loss &amp; LAE p 29'!I12:J12+'LOB9 Net Loss &amp; LAE p31'!I12:J12+'LOB10 Net Loss &amp; LAE p33'!I12:J12</f>
        <v>0</v>
      </c>
      <c r="J12" s="856"/>
      <c r="K12" s="855">
        <f>'LOB1 Net Loss &amp; LAE p15'!K12:L12+'LOB2 Net Loss &amp; LAE p 17'!K12:L12+'LOB3 Net Loss &amp; LAE p 19'!K12:L12+'LOB4 Net Loss &amp; LAE p 21'!K12:L12+'LOB5 Net Loss &amp; LAE p 23'!K12:L12+'LOB6 Net Loss &amp; LAE p 25'!K12:L12+'LOB7 Net Loss &amp; LAE p 27'!K12:L12+'LOB8 Net Loss &amp; LAE p 29'!K12:L12+'LOB9 Net Loss &amp; LAE p31'!K12:L12+'LOB10 Net Loss &amp; LAE p33'!K12:L12</f>
        <v>0</v>
      </c>
      <c r="L12" s="856"/>
      <c r="M12" s="855">
        <f>'LOB1 Net Loss &amp; LAE p15'!M12:N12+'LOB2 Net Loss &amp; LAE p 17'!M12:N12+'LOB3 Net Loss &amp; LAE p 19'!M12:N12+'LOB4 Net Loss &amp; LAE p 21'!M12:N12+'LOB5 Net Loss &amp; LAE p 23'!M12:N12+'LOB6 Net Loss &amp; LAE p 25'!M12:N12+'LOB7 Net Loss &amp; LAE p 27'!M12:N12+'LOB8 Net Loss &amp; LAE p 29'!M12:N12+'LOB9 Net Loss &amp; LAE p31'!M12:N12+'LOB10 Net Loss &amp; LAE p33'!M12:N12</f>
        <v>0</v>
      </c>
      <c r="N12" s="856"/>
      <c r="O12" s="855">
        <f>'LOB1 Net Loss &amp; LAE p15'!O12:P12+'LOB2 Net Loss &amp; LAE p 17'!O12:P12+'LOB3 Net Loss &amp; LAE p 19'!O12:P12+'LOB4 Net Loss &amp; LAE p 21'!O12:P12+'LOB5 Net Loss &amp; LAE p 23'!O12:P12+'LOB6 Net Loss &amp; LAE p 25'!O12:P12+'LOB7 Net Loss &amp; LAE p 27'!O12:P12+'LOB8 Net Loss &amp; LAE p 29'!O12:P12+'LOB9 Net Loss &amp; LAE p31'!O12:P12+'LOB10 Net Loss &amp; LAE p33'!O12:P12</f>
        <v>0</v>
      </c>
      <c r="P12" s="856"/>
      <c r="Q12" s="855">
        <f>'LOB1 Net Loss &amp; LAE p15'!Q12:R12+'LOB2 Net Loss &amp; LAE p 17'!Q12:R12+'LOB3 Net Loss &amp; LAE p 19'!Q12:R12+'LOB4 Net Loss &amp; LAE p 21'!Q12:R12+'LOB5 Net Loss &amp; LAE p 23'!Q12:R12+'LOB6 Net Loss &amp; LAE p 25'!Q12:R12+'LOB7 Net Loss &amp; LAE p 27'!Q12:R12+'LOB8 Net Loss &amp; LAE p 29'!Q12:R12+'LOB9 Net Loss &amp; LAE p31'!Q12:R12+'LOB10 Net Loss &amp; LAE p33'!Q12:R12</f>
        <v>0</v>
      </c>
      <c r="R12" s="856"/>
      <c r="S12" s="855">
        <f>'LOB1 Net Loss &amp; LAE p15'!S12:T12+'LOB2 Net Loss &amp; LAE p 17'!S12:T12+'LOB3 Net Loss &amp; LAE p 19'!S12:T12+'LOB4 Net Loss &amp; LAE p 21'!S12:T12+'LOB5 Net Loss &amp; LAE p 23'!S12:T12+'LOB6 Net Loss &amp; LAE p 25'!S12:T12+'LOB7 Net Loss &amp; LAE p 27'!S12:T12+'LOB8 Net Loss &amp; LAE p 29'!S12:T12+'LOB9 Net Loss &amp; LAE p31'!S12:T12+'LOB10 Net Loss &amp; LAE p33'!S12:T12</f>
        <v>0</v>
      </c>
      <c r="T12" s="856"/>
      <c r="U12" s="855">
        <f>'LOB1 Net Loss &amp; LAE p15'!U12:V12+'LOB2 Net Loss &amp; LAE p 17'!U12:V12+'LOB3 Net Loss &amp; LAE p 19'!U12:V12+'LOB4 Net Loss &amp; LAE p 21'!U12:V12+'LOB5 Net Loss &amp; LAE p 23'!U12:V12+'LOB6 Net Loss &amp; LAE p 25'!U12:V12+'LOB7 Net Loss &amp; LAE p 27'!U12:V12+'LOB8 Net Loss &amp; LAE p 29'!U12:V12+'LOB9 Net Loss &amp; LAE p31'!U12:V12+'LOB10 Net Loss &amp; LAE p33'!U12:V12</f>
        <v>0</v>
      </c>
      <c r="V12" s="856"/>
    </row>
    <row r="13" spans="1:22" x14ac:dyDescent="0.25">
      <c r="A13" s="859">
        <f>$I$8</f>
        <v>2018</v>
      </c>
      <c r="B13" s="861"/>
      <c r="C13" s="853"/>
      <c r="D13" s="854"/>
      <c r="E13" s="853"/>
      <c r="F13" s="854"/>
      <c r="G13" s="853"/>
      <c r="H13" s="854"/>
      <c r="I13" s="855">
        <f>'LOB1 Net Loss &amp; LAE p15'!I13:J13+'LOB2 Net Loss &amp; LAE p 17'!I13:J13+'LOB3 Net Loss &amp; LAE p 19'!I13:J13+'LOB4 Net Loss &amp; LAE p 21'!I13:J13+'LOB5 Net Loss &amp; LAE p 23'!I13:J13+'LOB6 Net Loss &amp; LAE p 25'!I13:J13+'LOB7 Net Loss &amp; LAE p 27'!I13:J13+'LOB8 Net Loss &amp; LAE p 29'!I13:J13+'LOB9 Net Loss &amp; LAE p31'!I13:J13+'LOB10 Net Loss &amp; LAE p33'!I13:J13</f>
        <v>0</v>
      </c>
      <c r="J13" s="856"/>
      <c r="K13" s="855">
        <f>'LOB1 Net Loss &amp; LAE p15'!K13:L13+'LOB2 Net Loss &amp; LAE p 17'!K13:L13+'LOB3 Net Loss &amp; LAE p 19'!K13:L13+'LOB4 Net Loss &amp; LAE p 21'!K13:L13+'LOB5 Net Loss &amp; LAE p 23'!K13:L13+'LOB6 Net Loss &amp; LAE p 25'!K13:L13+'LOB7 Net Loss &amp; LAE p 27'!K13:L13+'LOB8 Net Loss &amp; LAE p 29'!K13:L13+'LOB9 Net Loss &amp; LAE p31'!K13:L13+'LOB10 Net Loss &amp; LAE p33'!K13:L13</f>
        <v>0</v>
      </c>
      <c r="L13" s="856"/>
      <c r="M13" s="855">
        <f>'LOB1 Net Loss &amp; LAE p15'!M13:N13+'LOB2 Net Loss &amp; LAE p 17'!M13:N13+'LOB3 Net Loss &amp; LAE p 19'!M13:N13+'LOB4 Net Loss &amp; LAE p 21'!M13:N13+'LOB5 Net Loss &amp; LAE p 23'!M13:N13+'LOB6 Net Loss &amp; LAE p 25'!M13:N13+'LOB7 Net Loss &amp; LAE p 27'!M13:N13+'LOB8 Net Loss &amp; LAE p 29'!M13:N13+'LOB9 Net Loss &amp; LAE p31'!M13:N13+'LOB10 Net Loss &amp; LAE p33'!M13:N13</f>
        <v>0</v>
      </c>
      <c r="N13" s="856"/>
      <c r="O13" s="855">
        <f>'LOB1 Net Loss &amp; LAE p15'!O13:P13+'LOB2 Net Loss &amp; LAE p 17'!O13:P13+'LOB3 Net Loss &amp; LAE p 19'!O13:P13+'LOB4 Net Loss &amp; LAE p 21'!O13:P13+'LOB5 Net Loss &amp; LAE p 23'!O13:P13+'LOB6 Net Loss &amp; LAE p 25'!O13:P13+'LOB7 Net Loss &amp; LAE p 27'!O13:P13+'LOB8 Net Loss &amp; LAE p 29'!O13:P13+'LOB9 Net Loss &amp; LAE p31'!O13:P13+'LOB10 Net Loss &amp; LAE p33'!O13:P13</f>
        <v>0</v>
      </c>
      <c r="P13" s="856"/>
      <c r="Q13" s="855">
        <f>'LOB1 Net Loss &amp; LAE p15'!Q13:R13+'LOB2 Net Loss &amp; LAE p 17'!Q13:R13+'LOB3 Net Loss &amp; LAE p 19'!Q13:R13+'LOB4 Net Loss &amp; LAE p 21'!Q13:R13+'LOB5 Net Loss &amp; LAE p 23'!Q13:R13+'LOB6 Net Loss &amp; LAE p 25'!Q13:R13+'LOB7 Net Loss &amp; LAE p 27'!Q13:R13+'LOB8 Net Loss &amp; LAE p 29'!Q13:R13+'LOB9 Net Loss &amp; LAE p31'!Q13:R13+'LOB10 Net Loss &amp; LAE p33'!Q13:R13</f>
        <v>0</v>
      </c>
      <c r="R13" s="856"/>
      <c r="S13" s="855">
        <f>'LOB1 Net Loss &amp; LAE p15'!S13:T13+'LOB2 Net Loss &amp; LAE p 17'!S13:T13+'LOB3 Net Loss &amp; LAE p 19'!S13:T13+'LOB4 Net Loss &amp; LAE p 21'!S13:T13+'LOB5 Net Loss &amp; LAE p 23'!S13:T13+'LOB6 Net Loss &amp; LAE p 25'!S13:T13+'LOB7 Net Loss &amp; LAE p 27'!S13:T13+'LOB8 Net Loss &amp; LAE p 29'!S13:T13+'LOB9 Net Loss &amp; LAE p31'!S13:T13+'LOB10 Net Loss &amp; LAE p33'!S13:T13</f>
        <v>0</v>
      </c>
      <c r="T13" s="856"/>
      <c r="U13" s="855">
        <f>'LOB1 Net Loss &amp; LAE p15'!U13:V13+'LOB2 Net Loss &amp; LAE p 17'!U13:V13+'LOB3 Net Loss &amp; LAE p 19'!U13:V13+'LOB4 Net Loss &amp; LAE p 21'!U13:V13+'LOB5 Net Loss &amp; LAE p 23'!U13:V13+'LOB6 Net Loss &amp; LAE p 25'!U13:V13+'LOB7 Net Loss &amp; LAE p 27'!U13:V13+'LOB8 Net Loss &amp; LAE p 29'!U13:V13+'LOB9 Net Loss &amp; LAE p31'!U13:V13+'LOB10 Net Loss &amp; LAE p33'!U13:V13</f>
        <v>0</v>
      </c>
      <c r="V13" s="856"/>
    </row>
    <row r="14" spans="1:22" x14ac:dyDescent="0.25">
      <c r="A14" s="859">
        <f>$K$8</f>
        <v>2019</v>
      </c>
      <c r="B14" s="861"/>
      <c r="C14" s="853"/>
      <c r="D14" s="854"/>
      <c r="E14" s="853"/>
      <c r="F14" s="854"/>
      <c r="G14" s="853"/>
      <c r="H14" s="854"/>
      <c r="I14" s="853"/>
      <c r="J14" s="854"/>
      <c r="K14" s="855">
        <f>'LOB1 Net Loss &amp; LAE p15'!K14:L14+'LOB2 Net Loss &amp; LAE p 17'!K14:L14+'LOB3 Net Loss &amp; LAE p 19'!K14:L14+'LOB4 Net Loss &amp; LAE p 21'!K14:L14+'LOB5 Net Loss &amp; LAE p 23'!K14:L14+'LOB6 Net Loss &amp; LAE p 25'!K14:L14+'LOB7 Net Loss &amp; LAE p 27'!K14:L14+'LOB8 Net Loss &amp; LAE p 29'!K14:L14+'LOB9 Net Loss &amp; LAE p31'!K14:L14+'LOB10 Net Loss &amp; LAE p33'!K14:L14</f>
        <v>0</v>
      </c>
      <c r="L14" s="856"/>
      <c r="M14" s="855">
        <f>'LOB1 Net Loss &amp; LAE p15'!M14:N14+'LOB2 Net Loss &amp; LAE p 17'!M14:N14+'LOB3 Net Loss &amp; LAE p 19'!M14:N14+'LOB4 Net Loss &amp; LAE p 21'!M14:N14+'LOB5 Net Loss &amp; LAE p 23'!M14:N14+'LOB6 Net Loss &amp; LAE p 25'!M14:N14+'LOB7 Net Loss &amp; LAE p 27'!M14:N14+'LOB8 Net Loss &amp; LAE p 29'!M14:N14+'LOB9 Net Loss &amp; LAE p31'!M14:N14+'LOB10 Net Loss &amp; LAE p33'!M14:N14</f>
        <v>0</v>
      </c>
      <c r="N14" s="856"/>
      <c r="O14" s="855">
        <f>'LOB1 Net Loss &amp; LAE p15'!O14:P14+'LOB2 Net Loss &amp; LAE p 17'!O14:P14+'LOB3 Net Loss &amp; LAE p 19'!O14:P14+'LOB4 Net Loss &amp; LAE p 21'!O14:P14+'LOB5 Net Loss &amp; LAE p 23'!O14:P14+'LOB6 Net Loss &amp; LAE p 25'!O14:P14+'LOB7 Net Loss &amp; LAE p 27'!O14:P14+'LOB8 Net Loss &amp; LAE p 29'!O14:P14+'LOB9 Net Loss &amp; LAE p31'!O14:P14+'LOB10 Net Loss &amp; LAE p33'!O14:P14</f>
        <v>0</v>
      </c>
      <c r="P14" s="856"/>
      <c r="Q14" s="855">
        <f>'LOB1 Net Loss &amp; LAE p15'!Q14:R14+'LOB2 Net Loss &amp; LAE p 17'!Q14:R14+'LOB3 Net Loss &amp; LAE p 19'!Q14:R14+'LOB4 Net Loss &amp; LAE p 21'!Q14:R14+'LOB5 Net Loss &amp; LAE p 23'!Q14:R14+'LOB6 Net Loss &amp; LAE p 25'!Q14:R14+'LOB7 Net Loss &amp; LAE p 27'!Q14:R14+'LOB8 Net Loss &amp; LAE p 29'!Q14:R14+'LOB9 Net Loss &amp; LAE p31'!Q14:R14+'LOB10 Net Loss &amp; LAE p33'!Q14:R14</f>
        <v>0</v>
      </c>
      <c r="R14" s="856"/>
      <c r="S14" s="855">
        <f>'LOB1 Net Loss &amp; LAE p15'!S14:T14+'LOB2 Net Loss &amp; LAE p 17'!S14:T14+'LOB3 Net Loss &amp; LAE p 19'!S14:T14+'LOB4 Net Loss &amp; LAE p 21'!S14:T14+'LOB5 Net Loss &amp; LAE p 23'!S14:T14+'LOB6 Net Loss &amp; LAE p 25'!S14:T14+'LOB7 Net Loss &amp; LAE p 27'!S14:T14+'LOB8 Net Loss &amp; LAE p 29'!S14:T14+'LOB9 Net Loss &amp; LAE p31'!S14:T14+'LOB10 Net Loss &amp; LAE p33'!S14:T14</f>
        <v>0</v>
      </c>
      <c r="T14" s="856"/>
      <c r="U14" s="855">
        <f>'LOB1 Net Loss &amp; LAE p15'!U14:V14+'LOB2 Net Loss &amp; LAE p 17'!U14:V14+'LOB3 Net Loss &amp; LAE p 19'!U14:V14+'LOB4 Net Loss &amp; LAE p 21'!U14:V14+'LOB5 Net Loss &amp; LAE p 23'!U14:V14+'LOB6 Net Loss &amp; LAE p 25'!U14:V14+'LOB7 Net Loss &amp; LAE p 27'!U14:V14+'LOB8 Net Loss &amp; LAE p 29'!U14:V14+'LOB9 Net Loss &amp; LAE p31'!U14:V14+'LOB10 Net Loss &amp; LAE p33'!U14:V14</f>
        <v>0</v>
      </c>
      <c r="V14" s="856"/>
    </row>
    <row r="15" spans="1:22" x14ac:dyDescent="0.25">
      <c r="A15" s="859">
        <f>$M$8</f>
        <v>2020</v>
      </c>
      <c r="B15" s="861"/>
      <c r="C15" s="853"/>
      <c r="D15" s="854"/>
      <c r="E15" s="853"/>
      <c r="F15" s="854"/>
      <c r="G15" s="853"/>
      <c r="H15" s="854"/>
      <c r="I15" s="853"/>
      <c r="J15" s="854"/>
      <c r="K15" s="853"/>
      <c r="L15" s="854"/>
      <c r="M15" s="855">
        <f>'LOB1 Net Loss &amp; LAE p15'!M15:N15+'LOB2 Net Loss &amp; LAE p 17'!M15:N15+'LOB3 Net Loss &amp; LAE p 19'!M15:N15+'LOB4 Net Loss &amp; LAE p 21'!M15:N15+'LOB5 Net Loss &amp; LAE p 23'!M15:N15+'LOB6 Net Loss &amp; LAE p 25'!M15:N15+'LOB7 Net Loss &amp; LAE p 27'!M15:N15+'LOB8 Net Loss &amp; LAE p 29'!M15:N15+'LOB9 Net Loss &amp; LAE p31'!M15:N15+'LOB10 Net Loss &amp; LAE p33'!M15:N15</f>
        <v>0</v>
      </c>
      <c r="N15" s="856"/>
      <c r="O15" s="855">
        <f>'LOB1 Net Loss &amp; LAE p15'!O15:P15+'LOB2 Net Loss &amp; LAE p 17'!O15:P15+'LOB3 Net Loss &amp; LAE p 19'!O15:P15+'LOB4 Net Loss &amp; LAE p 21'!O15:P15+'LOB5 Net Loss &amp; LAE p 23'!O15:P15+'LOB6 Net Loss &amp; LAE p 25'!O15:P15+'LOB7 Net Loss &amp; LAE p 27'!O15:P15+'LOB8 Net Loss &amp; LAE p 29'!O15:P15+'LOB9 Net Loss &amp; LAE p31'!O15:P15+'LOB10 Net Loss &amp; LAE p33'!O15:P15</f>
        <v>0</v>
      </c>
      <c r="P15" s="856"/>
      <c r="Q15" s="855">
        <f>'LOB1 Net Loss &amp; LAE p15'!Q15:R15+'LOB2 Net Loss &amp; LAE p 17'!Q15:R15+'LOB3 Net Loss &amp; LAE p 19'!Q15:R15+'LOB4 Net Loss &amp; LAE p 21'!Q15:R15+'LOB5 Net Loss &amp; LAE p 23'!Q15:R15+'LOB6 Net Loss &amp; LAE p 25'!Q15:R15+'LOB7 Net Loss &amp; LAE p 27'!Q15:R15+'LOB8 Net Loss &amp; LAE p 29'!Q15:R15+'LOB9 Net Loss &amp; LAE p31'!Q15:R15+'LOB10 Net Loss &amp; LAE p33'!Q15:R15</f>
        <v>0</v>
      </c>
      <c r="R15" s="856"/>
      <c r="S15" s="855">
        <f>'LOB1 Net Loss &amp; LAE p15'!S15:T15+'LOB2 Net Loss &amp; LAE p 17'!S15:T15+'LOB3 Net Loss &amp; LAE p 19'!S15:T15+'LOB4 Net Loss &amp; LAE p 21'!S15:T15+'LOB5 Net Loss &amp; LAE p 23'!S15:T15+'LOB6 Net Loss &amp; LAE p 25'!S15:T15+'LOB7 Net Loss &amp; LAE p 27'!S15:T15+'LOB8 Net Loss &amp; LAE p 29'!S15:T15+'LOB9 Net Loss &amp; LAE p31'!S15:T15+'LOB10 Net Loss &amp; LAE p33'!S15:T15</f>
        <v>0</v>
      </c>
      <c r="T15" s="856"/>
      <c r="U15" s="855">
        <f>'LOB1 Net Loss &amp; LAE p15'!U15:V15+'LOB2 Net Loss &amp; LAE p 17'!U15:V15+'LOB3 Net Loss &amp; LAE p 19'!U15:V15+'LOB4 Net Loss &amp; LAE p 21'!U15:V15+'LOB5 Net Loss &amp; LAE p 23'!U15:V15+'LOB6 Net Loss &amp; LAE p 25'!U15:V15+'LOB7 Net Loss &amp; LAE p 27'!U15:V15+'LOB8 Net Loss &amp; LAE p 29'!U15:V15+'LOB9 Net Loss &amp; LAE p31'!U15:V15+'LOB10 Net Loss &amp; LAE p33'!U15:V15</f>
        <v>0</v>
      </c>
      <c r="V15" s="856"/>
    </row>
    <row r="16" spans="1:22" x14ac:dyDescent="0.25">
      <c r="A16" s="859">
        <f>$O$8</f>
        <v>2021</v>
      </c>
      <c r="B16" s="861"/>
      <c r="C16" s="853"/>
      <c r="D16" s="854"/>
      <c r="E16" s="853"/>
      <c r="F16" s="854"/>
      <c r="G16" s="853"/>
      <c r="H16" s="854"/>
      <c r="I16" s="853"/>
      <c r="J16" s="854"/>
      <c r="K16" s="853"/>
      <c r="L16" s="854"/>
      <c r="M16" s="853"/>
      <c r="N16" s="854"/>
      <c r="O16" s="855">
        <f>'LOB1 Net Loss &amp; LAE p15'!O16:P16+'LOB2 Net Loss &amp; LAE p 17'!O16:P16+'LOB3 Net Loss &amp; LAE p 19'!O16:P16+'LOB4 Net Loss &amp; LAE p 21'!O16:P16+'LOB5 Net Loss &amp; LAE p 23'!O16:P16+'LOB6 Net Loss &amp; LAE p 25'!O16:P16+'LOB7 Net Loss &amp; LAE p 27'!O16:P16+'LOB8 Net Loss &amp; LAE p 29'!O16:P16+'LOB9 Net Loss &amp; LAE p31'!O16:P16+'LOB10 Net Loss &amp; LAE p33'!O16:P16</f>
        <v>0</v>
      </c>
      <c r="P16" s="856"/>
      <c r="Q16" s="855">
        <f>'LOB1 Net Loss &amp; LAE p15'!Q16:R16+'LOB2 Net Loss &amp; LAE p 17'!Q16:R16+'LOB3 Net Loss &amp; LAE p 19'!Q16:R16+'LOB4 Net Loss &amp; LAE p 21'!Q16:R16+'LOB5 Net Loss &amp; LAE p 23'!Q16:R16+'LOB6 Net Loss &amp; LAE p 25'!Q16:R16+'LOB7 Net Loss &amp; LAE p 27'!Q16:R16+'LOB8 Net Loss &amp; LAE p 29'!Q16:R16+'LOB9 Net Loss &amp; LAE p31'!Q16:R16+'LOB10 Net Loss &amp; LAE p33'!Q16:R16</f>
        <v>0</v>
      </c>
      <c r="R16" s="856"/>
      <c r="S16" s="855">
        <f>'LOB1 Net Loss &amp; LAE p15'!S16:T16+'LOB2 Net Loss &amp; LAE p 17'!S16:T16+'LOB3 Net Loss &amp; LAE p 19'!S16:T16+'LOB4 Net Loss &amp; LAE p 21'!S16:T16+'LOB5 Net Loss &amp; LAE p 23'!S16:T16+'LOB6 Net Loss &amp; LAE p 25'!S16:T16+'LOB7 Net Loss &amp; LAE p 27'!S16:T16+'LOB8 Net Loss &amp; LAE p 29'!S16:T16+'LOB9 Net Loss &amp; LAE p31'!S16:T16+'LOB10 Net Loss &amp; LAE p33'!S16:T16</f>
        <v>0</v>
      </c>
      <c r="T16" s="856"/>
      <c r="U16" s="855">
        <f>'LOB1 Net Loss &amp; LAE p15'!U16:V16+'LOB2 Net Loss &amp; LAE p 17'!U16:V16+'LOB3 Net Loss &amp; LAE p 19'!U16:V16+'LOB4 Net Loss &amp; LAE p 21'!U16:V16+'LOB5 Net Loss &amp; LAE p 23'!U16:V16+'LOB6 Net Loss &amp; LAE p 25'!U16:V16+'LOB7 Net Loss &amp; LAE p 27'!U16:V16+'LOB8 Net Loss &amp; LAE p 29'!U16:V16+'LOB9 Net Loss &amp; LAE p31'!U16:V16+'LOB10 Net Loss &amp; LAE p33'!U16:V16</f>
        <v>0</v>
      </c>
      <c r="V16" s="856"/>
    </row>
    <row r="17" spans="1:22" x14ac:dyDescent="0.25">
      <c r="A17" s="859">
        <f>$Q$8</f>
        <v>2022</v>
      </c>
      <c r="B17" s="861"/>
      <c r="C17" s="853"/>
      <c r="D17" s="854"/>
      <c r="E17" s="853"/>
      <c r="F17" s="854"/>
      <c r="G17" s="853"/>
      <c r="H17" s="854"/>
      <c r="I17" s="853"/>
      <c r="J17" s="854"/>
      <c r="K17" s="853"/>
      <c r="L17" s="854"/>
      <c r="M17" s="853"/>
      <c r="N17" s="854"/>
      <c r="O17" s="853"/>
      <c r="P17" s="854"/>
      <c r="Q17" s="855">
        <f>'LOB1 Net Loss &amp; LAE p15'!Q17:R17+'LOB2 Net Loss &amp; LAE p 17'!Q17:R17+'LOB3 Net Loss &amp; LAE p 19'!Q17:R17+'LOB4 Net Loss &amp; LAE p 21'!Q17:R17+'LOB5 Net Loss &amp; LAE p 23'!Q17:R17+'LOB6 Net Loss &amp; LAE p 25'!Q17:R17+'LOB7 Net Loss &amp; LAE p 27'!Q17:R17+'LOB8 Net Loss &amp; LAE p 29'!Q17:R17+'LOB9 Net Loss &amp; LAE p31'!Q17:R17+'LOB10 Net Loss &amp; LAE p33'!Q17:R17</f>
        <v>0</v>
      </c>
      <c r="R17" s="856"/>
      <c r="S17" s="855">
        <f>'LOB1 Net Loss &amp; LAE p15'!S17:T17+'LOB2 Net Loss &amp; LAE p 17'!S17:T17+'LOB3 Net Loss &amp; LAE p 19'!S17:T17+'LOB4 Net Loss &amp; LAE p 21'!S17:T17+'LOB5 Net Loss &amp; LAE p 23'!S17:T17+'LOB6 Net Loss &amp; LAE p 25'!S17:T17+'LOB7 Net Loss &amp; LAE p 27'!S17:T17+'LOB8 Net Loss &amp; LAE p 29'!S17:T17+'LOB9 Net Loss &amp; LAE p31'!S17:T17+'LOB10 Net Loss &amp; LAE p33'!S17:T17</f>
        <v>0</v>
      </c>
      <c r="T17" s="856"/>
      <c r="U17" s="855">
        <f>'LOB1 Net Loss &amp; LAE p15'!U17:V17+'LOB2 Net Loss &amp; LAE p 17'!U17:V17+'LOB3 Net Loss &amp; LAE p 19'!U17:V17+'LOB4 Net Loss &amp; LAE p 21'!U17:V17+'LOB5 Net Loss &amp; LAE p 23'!U17:V17+'LOB6 Net Loss &amp; LAE p 25'!U17:V17+'LOB7 Net Loss &amp; LAE p 27'!U17:V17+'LOB8 Net Loss &amp; LAE p 29'!U17:V17+'LOB9 Net Loss &amp; LAE p31'!U17:V17+'LOB10 Net Loss &amp; LAE p33'!U17:V17</f>
        <v>0</v>
      </c>
      <c r="V17" s="856"/>
    </row>
    <row r="18" spans="1:22" x14ac:dyDescent="0.25">
      <c r="A18" s="859">
        <f>$S$8</f>
        <v>2023</v>
      </c>
      <c r="B18" s="860"/>
      <c r="C18" s="853"/>
      <c r="D18" s="854"/>
      <c r="E18" s="853"/>
      <c r="F18" s="854"/>
      <c r="G18" s="853"/>
      <c r="H18" s="854"/>
      <c r="I18" s="853"/>
      <c r="J18" s="854"/>
      <c r="K18" s="853"/>
      <c r="L18" s="854"/>
      <c r="M18" s="853"/>
      <c r="N18" s="854"/>
      <c r="O18" s="853"/>
      <c r="P18" s="854"/>
      <c r="Q18" s="853"/>
      <c r="R18" s="854"/>
      <c r="S18" s="855">
        <f>'LOB1 Net Loss &amp; LAE p15'!S18:T18+'LOB2 Net Loss &amp; LAE p 17'!S18:T18+'LOB3 Net Loss &amp; LAE p 19'!S18:T18+'LOB4 Net Loss &amp; LAE p 21'!S18:T18+'LOB5 Net Loss &amp; LAE p 23'!S18:T18+'LOB6 Net Loss &amp; LAE p 25'!S18:T18+'LOB7 Net Loss &amp; LAE p 27'!S18:T18+'LOB8 Net Loss &amp; LAE p 29'!S18:T18+'LOB9 Net Loss &amp; LAE p31'!S18:T18+'LOB10 Net Loss &amp; LAE p33'!S18:T18</f>
        <v>0</v>
      </c>
      <c r="T18" s="856"/>
      <c r="U18" s="855">
        <f>'LOB1 Net Loss &amp; LAE p15'!U18:V18+'LOB2 Net Loss &amp; LAE p 17'!U18:V18+'LOB3 Net Loss &amp; LAE p 19'!U18:V18+'LOB4 Net Loss &amp; LAE p 21'!U18:V18+'LOB5 Net Loss &amp; LAE p 23'!U18:V18+'LOB6 Net Loss &amp; LAE p 25'!U18:V18+'LOB7 Net Loss &amp; LAE p 27'!U18:V18+'LOB8 Net Loss &amp; LAE p 29'!U18:V18+'LOB9 Net Loss &amp; LAE p31'!U18:V18+'LOB10 Net Loss &amp; LAE p33'!U18:V18</f>
        <v>0</v>
      </c>
      <c r="V18" s="856"/>
    </row>
    <row r="19" spans="1:22" ht="15.75" thickBot="1" x14ac:dyDescent="0.3">
      <c r="A19" s="857">
        <f>$U$8</f>
        <v>2024</v>
      </c>
      <c r="B19" s="858"/>
      <c r="C19" s="849"/>
      <c r="D19" s="850"/>
      <c r="E19" s="849"/>
      <c r="F19" s="850"/>
      <c r="G19" s="849"/>
      <c r="H19" s="850"/>
      <c r="I19" s="849"/>
      <c r="J19" s="850"/>
      <c r="K19" s="849"/>
      <c r="L19" s="850"/>
      <c r="M19" s="849"/>
      <c r="N19" s="850"/>
      <c r="O19" s="849"/>
      <c r="P19" s="850"/>
      <c r="Q19" s="849"/>
      <c r="R19" s="850"/>
      <c r="S19" s="849"/>
      <c r="T19" s="850"/>
      <c r="U19" s="851">
        <f>'LOB1 Net Loss &amp; LAE p15'!U19:V19+'LOB2 Net Loss &amp; LAE p 17'!U19:V19+'LOB3 Net Loss &amp; LAE p 19'!U19:V19+'LOB4 Net Loss &amp; LAE p 21'!U19:V19+'LOB5 Net Loss &amp; LAE p 23'!U19:V19+'LOB6 Net Loss &amp; LAE p 25'!U19:V19+'LOB7 Net Loss &amp; LAE p 27'!U19:V19+'LOB8 Net Loss &amp; LAE p 29'!U19:V19+'LOB9 Net Loss &amp; LAE p31'!U19:V19+'LOB10 Net Loss &amp; LAE p33'!U19:V19</f>
        <v>0</v>
      </c>
      <c r="V19" s="852"/>
    </row>
    <row r="20" spans="1:22" ht="15.75" thickBot="1" x14ac:dyDescent="0.3">
      <c r="A20" s="13"/>
      <c r="M20" s="106"/>
      <c r="N20" s="106"/>
      <c r="O20" s="106"/>
      <c r="P20" s="106"/>
      <c r="Q20" s="106"/>
      <c r="R20" s="106"/>
      <c r="S20" s="106"/>
      <c r="T20" s="106"/>
      <c r="U20" s="875">
        <f>SUM(U10:V19)</f>
        <v>0</v>
      </c>
      <c r="V20" s="876"/>
    </row>
    <row r="21" spans="1:22" x14ac:dyDescent="0.25">
      <c r="A21" s="13"/>
      <c r="M21" s="106"/>
      <c r="N21" s="106"/>
      <c r="O21" s="106"/>
      <c r="P21" s="106"/>
      <c r="Q21" s="106"/>
      <c r="R21" s="106"/>
      <c r="S21" s="106"/>
      <c r="T21" s="106"/>
      <c r="U21" s="226"/>
      <c r="V21" s="226"/>
    </row>
    <row r="22" spans="1:22" ht="15.75" thickBot="1" x14ac:dyDescent="0.3"/>
    <row r="23" spans="1:22" ht="14.25" customHeight="1"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855">
        <f>'LOB1 Net Loss &amp; LAE p15'!C26:D26+'LOB2 Net Loss &amp; LAE p 17'!C26:D26+'LOB3 Net Loss &amp; LAE p 19'!C26:D26+'LOB4 Net Loss &amp; LAE p 21'!C26:D26+'LOB5 Net Loss &amp; LAE p 23'!C26:D26+'LOB6 Net Loss &amp; LAE p 25'!C26:D26+'LOB7 Net Loss &amp; LAE p 27'!C26:D26+'LOB8 Net Loss &amp; LAE p 29'!C26:D26+'LOB9 Net Loss &amp; LAE p31'!C26:D26+'LOB10 Net Loss &amp; LAE p33'!C26:D26</f>
        <v>0</v>
      </c>
      <c r="D26" s="856"/>
      <c r="E26" s="855">
        <f>'LOB1 Net Loss &amp; LAE p15'!E26:F26+'LOB2 Net Loss &amp; LAE p 17'!E26:F26+'LOB3 Net Loss &amp; LAE p 19'!E26:F26+'LOB4 Net Loss &amp; LAE p 21'!E26:F26+'LOB5 Net Loss &amp; LAE p 23'!E26:F26+'LOB6 Net Loss &amp; LAE p 25'!E26:F26+'LOB7 Net Loss &amp; LAE p 27'!E26:F26+'LOB8 Net Loss &amp; LAE p 29'!E26:F26+'LOB9 Net Loss &amp; LAE p31'!E26:F26+'LOB10 Net Loss &amp; LAE p33'!E26:F26</f>
        <v>0</v>
      </c>
      <c r="F26" s="856"/>
      <c r="G26" s="855">
        <f>'LOB1 Net Loss &amp; LAE p15'!G26:H26+'LOB2 Net Loss &amp; LAE p 17'!G26:H26+'LOB3 Net Loss &amp; LAE p 19'!G26:H26+'LOB4 Net Loss &amp; LAE p 21'!G26:H26+'LOB5 Net Loss &amp; LAE p 23'!G26:H26+'LOB6 Net Loss &amp; LAE p 25'!G26:H26+'LOB7 Net Loss &amp; LAE p 27'!G26:H26+'LOB8 Net Loss &amp; LAE p 29'!G26:H26+'LOB9 Net Loss &amp; LAE p31'!G26:H26+'LOB10 Net Loss &amp; LAE p33'!G26:H26</f>
        <v>0</v>
      </c>
      <c r="H26" s="856"/>
      <c r="I26" s="855">
        <f>'LOB1 Net Loss &amp; LAE p15'!I26:J26+'LOB2 Net Loss &amp; LAE p 17'!I26:J26+'LOB3 Net Loss &amp; LAE p 19'!I26:J26+'LOB4 Net Loss &amp; LAE p 21'!I26:J26+'LOB5 Net Loss &amp; LAE p 23'!I26:J26+'LOB6 Net Loss &amp; LAE p 25'!I26:J26+'LOB7 Net Loss &amp; LAE p 27'!I26:J26+'LOB8 Net Loss &amp; LAE p 29'!I26:J26+'LOB9 Net Loss &amp; LAE p31'!I26:J26+'LOB10 Net Loss &amp; LAE p33'!I26:J26</f>
        <v>0</v>
      </c>
      <c r="J26" s="856"/>
      <c r="K26" s="855">
        <f>'LOB1 Net Loss &amp; LAE p15'!K26:L26+'LOB2 Net Loss &amp; LAE p 17'!K26:L26+'LOB3 Net Loss &amp; LAE p 19'!K26:L26+'LOB4 Net Loss &amp; LAE p 21'!K26:L26+'LOB5 Net Loss &amp; LAE p 23'!K26:L26+'LOB6 Net Loss &amp; LAE p 25'!K26:L26+'LOB7 Net Loss &amp; LAE p 27'!K26:L26+'LOB8 Net Loss &amp; LAE p 29'!K26:L26+'LOB9 Net Loss &amp; LAE p31'!K26:L26+'LOB10 Net Loss &amp; LAE p33'!K26:L26</f>
        <v>0</v>
      </c>
      <c r="L26" s="856"/>
      <c r="M26" s="855">
        <f>'LOB1 Net Loss &amp; LAE p15'!M26:N26+'LOB2 Net Loss &amp; LAE p 17'!M26:N26+'LOB3 Net Loss &amp; LAE p 19'!M26:N26+'LOB4 Net Loss &amp; LAE p 21'!M26:N26+'LOB5 Net Loss &amp; LAE p 23'!M26:N26+'LOB6 Net Loss &amp; LAE p 25'!M26:N26+'LOB7 Net Loss &amp; LAE p 27'!M26:N26+'LOB8 Net Loss &amp; LAE p 29'!M26:N26+'LOB9 Net Loss &amp; LAE p31'!M26:N26+'LOB10 Net Loss &amp; LAE p33'!M26:N26</f>
        <v>0</v>
      </c>
      <c r="N26" s="856"/>
      <c r="O26" s="855">
        <f>'LOB1 Net Loss &amp; LAE p15'!O26:P26+'LOB2 Net Loss &amp; LAE p 17'!O26:P26+'LOB3 Net Loss &amp; LAE p 19'!O26:P26+'LOB4 Net Loss &amp; LAE p 21'!O26:P26+'LOB5 Net Loss &amp; LAE p 23'!O26:P26+'LOB6 Net Loss &amp; LAE p 25'!O26:P26+'LOB7 Net Loss &amp; LAE p 27'!O26:P26+'LOB8 Net Loss &amp; LAE p 29'!O26:P26+'LOB9 Net Loss &amp; LAE p31'!O26:P26+'LOB10 Net Loss &amp; LAE p33'!O26:P26</f>
        <v>0</v>
      </c>
      <c r="P26" s="856"/>
      <c r="Q26" s="855">
        <f>'LOB1 Net Loss &amp; LAE p15'!Q26:R26+'LOB2 Net Loss &amp; LAE p 17'!Q26:R26+'LOB3 Net Loss &amp; LAE p 19'!Q26:R26+'LOB4 Net Loss &amp; LAE p 21'!Q26:R26+'LOB5 Net Loss &amp; LAE p 23'!Q26:R26+'LOB6 Net Loss &amp; LAE p 25'!Q26:R26+'LOB7 Net Loss &amp; LAE p 27'!Q26:R26+'LOB8 Net Loss &amp; LAE p 29'!Q26:R26+'LOB9 Net Loss &amp; LAE p31'!Q26:R26+'LOB10 Net Loss &amp; LAE p33'!Q26:R26</f>
        <v>0</v>
      </c>
      <c r="R26" s="856"/>
      <c r="S26" s="855">
        <f>'LOB1 Net Loss &amp; LAE p15'!S26:T26+'LOB2 Net Loss &amp; LAE p 17'!S26:T26+'LOB3 Net Loss &amp; LAE p 19'!S26:T26+'LOB4 Net Loss &amp; LAE p 21'!S26:T26+'LOB5 Net Loss &amp; LAE p 23'!S26:T26+'LOB6 Net Loss &amp; LAE p 25'!S26:T26+'LOB7 Net Loss &amp; LAE p 27'!S26:T26+'LOB8 Net Loss &amp; LAE p 29'!S26:T26+'LOB9 Net Loss &amp; LAE p31'!S26:T26+'LOB10 Net Loss &amp; LAE p33'!S26:T26</f>
        <v>0</v>
      </c>
      <c r="T26" s="856"/>
      <c r="U26" s="855">
        <f>'LOB1 Net Loss &amp; LAE p15'!U26:V26+'LOB2 Net Loss &amp; LAE p 17'!U26:V26+'LOB3 Net Loss &amp; LAE p 19'!U26:V26+'LOB4 Net Loss &amp; LAE p 21'!U26:V26+'LOB5 Net Loss &amp; LAE p 23'!U26:V26+'LOB6 Net Loss &amp; LAE p 25'!U26:V26+'LOB7 Net Loss &amp; LAE p 27'!U26:V26+'LOB8 Net Loss &amp; LAE p 29'!U26:V26+'LOB9 Net Loss &amp; LAE p31'!U26:V26+'LOB10 Net Loss &amp; LAE p33'!U26:V26</f>
        <v>0</v>
      </c>
      <c r="V26" s="856"/>
    </row>
    <row r="27" spans="1:22" x14ac:dyDescent="0.25">
      <c r="A27" s="859">
        <f>$E$8</f>
        <v>2016</v>
      </c>
      <c r="B27" s="861"/>
      <c r="C27" s="853"/>
      <c r="D27" s="854"/>
      <c r="E27" s="855">
        <f>'LOB1 Net Loss &amp; LAE p15'!E27:F27+'LOB2 Net Loss &amp; LAE p 17'!E27:F27+'LOB3 Net Loss &amp; LAE p 19'!E27:F27+'LOB4 Net Loss &amp; LAE p 21'!E27:F27+'LOB5 Net Loss &amp; LAE p 23'!E27:F27+'LOB6 Net Loss &amp; LAE p 25'!E27:F27+'LOB7 Net Loss &amp; LAE p 27'!E27:F27+'LOB8 Net Loss &amp; LAE p 29'!E27:F27+'LOB9 Net Loss &amp; LAE p31'!E27:F27+'LOB10 Net Loss &amp; LAE p33'!E27:F27</f>
        <v>0</v>
      </c>
      <c r="F27" s="856"/>
      <c r="G27" s="855">
        <f>'LOB1 Net Loss &amp; LAE p15'!G27:H27+'LOB2 Net Loss &amp; LAE p 17'!G27:H27+'LOB3 Net Loss &amp; LAE p 19'!G27:H27+'LOB4 Net Loss &amp; LAE p 21'!G27:H27+'LOB5 Net Loss &amp; LAE p 23'!G27:H27+'LOB6 Net Loss &amp; LAE p 25'!G27:H27+'LOB7 Net Loss &amp; LAE p 27'!G27:H27+'LOB8 Net Loss &amp; LAE p 29'!G27:H27+'LOB9 Net Loss &amp; LAE p31'!G27:H27+'LOB10 Net Loss &amp; LAE p33'!G27:H27</f>
        <v>0</v>
      </c>
      <c r="H27" s="856"/>
      <c r="I27" s="855">
        <f>'LOB1 Net Loss &amp; LAE p15'!I27:J27+'LOB2 Net Loss &amp; LAE p 17'!I27:J27+'LOB3 Net Loss &amp; LAE p 19'!I27:J27+'LOB4 Net Loss &amp; LAE p 21'!I27:J27+'LOB5 Net Loss &amp; LAE p 23'!I27:J27+'LOB6 Net Loss &amp; LAE p 25'!I27:J27+'LOB7 Net Loss &amp; LAE p 27'!I27:J27+'LOB8 Net Loss &amp; LAE p 29'!I27:J27+'LOB9 Net Loss &amp; LAE p31'!I27:J27+'LOB10 Net Loss &amp; LAE p33'!I27:J27</f>
        <v>0</v>
      </c>
      <c r="J27" s="856"/>
      <c r="K27" s="855">
        <f>'LOB1 Net Loss &amp; LAE p15'!K27:L27+'LOB2 Net Loss &amp; LAE p 17'!K27:L27+'LOB3 Net Loss &amp; LAE p 19'!K27:L27+'LOB4 Net Loss &amp; LAE p 21'!K27:L27+'LOB5 Net Loss &amp; LAE p 23'!K27:L27+'LOB6 Net Loss &amp; LAE p 25'!K27:L27+'LOB7 Net Loss &amp; LAE p 27'!K27:L27+'LOB8 Net Loss &amp; LAE p 29'!K27:L27+'LOB9 Net Loss &amp; LAE p31'!K27:L27+'LOB10 Net Loss &amp; LAE p33'!K27:L27</f>
        <v>0</v>
      </c>
      <c r="L27" s="856"/>
      <c r="M27" s="855">
        <f>'LOB1 Net Loss &amp; LAE p15'!M27:N27+'LOB2 Net Loss &amp; LAE p 17'!M27:N27+'LOB3 Net Loss &amp; LAE p 19'!M27:N27+'LOB4 Net Loss &amp; LAE p 21'!M27:N27+'LOB5 Net Loss &amp; LAE p 23'!M27:N27+'LOB6 Net Loss &amp; LAE p 25'!M27:N27+'LOB7 Net Loss &amp; LAE p 27'!M27:N27+'LOB8 Net Loss &amp; LAE p 29'!M27:N27+'LOB9 Net Loss &amp; LAE p31'!M27:N27+'LOB10 Net Loss &amp; LAE p33'!M27:N27</f>
        <v>0</v>
      </c>
      <c r="N27" s="856"/>
      <c r="O27" s="855">
        <f>'LOB1 Net Loss &amp; LAE p15'!O27:P27+'LOB2 Net Loss &amp; LAE p 17'!O27:P27+'LOB3 Net Loss &amp; LAE p 19'!O27:P27+'LOB4 Net Loss &amp; LAE p 21'!O27:P27+'LOB5 Net Loss &amp; LAE p 23'!O27:P27+'LOB6 Net Loss &amp; LAE p 25'!O27:P27+'LOB7 Net Loss &amp; LAE p 27'!O27:P27+'LOB8 Net Loss &amp; LAE p 29'!O27:P27+'LOB9 Net Loss &amp; LAE p31'!O27:P27+'LOB10 Net Loss &amp; LAE p33'!O27:P27</f>
        <v>0</v>
      </c>
      <c r="P27" s="856"/>
      <c r="Q27" s="855">
        <f>'LOB1 Net Loss &amp; LAE p15'!Q27:R27+'LOB2 Net Loss &amp; LAE p 17'!Q27:R27+'LOB3 Net Loss &amp; LAE p 19'!Q27:R27+'LOB4 Net Loss &amp; LAE p 21'!Q27:R27+'LOB5 Net Loss &amp; LAE p 23'!Q27:R27+'LOB6 Net Loss &amp; LAE p 25'!Q27:R27+'LOB7 Net Loss &amp; LAE p 27'!Q27:R27+'LOB8 Net Loss &amp; LAE p 29'!Q27:R27+'LOB9 Net Loss &amp; LAE p31'!Q27:R27+'LOB10 Net Loss &amp; LAE p33'!Q27:R27</f>
        <v>0</v>
      </c>
      <c r="R27" s="856"/>
      <c r="S27" s="855">
        <f>'LOB1 Net Loss &amp; LAE p15'!S27:T27+'LOB2 Net Loss &amp; LAE p 17'!S27:T27+'LOB3 Net Loss &amp; LAE p 19'!S27:T27+'LOB4 Net Loss &amp; LAE p 21'!S27:T27+'LOB5 Net Loss &amp; LAE p 23'!S27:T27+'LOB6 Net Loss &amp; LAE p 25'!S27:T27+'LOB7 Net Loss &amp; LAE p 27'!S27:T27+'LOB8 Net Loss &amp; LAE p 29'!S27:T27+'LOB9 Net Loss &amp; LAE p31'!S27:T27+'LOB10 Net Loss &amp; LAE p33'!S27:T27</f>
        <v>0</v>
      </c>
      <c r="T27" s="856"/>
      <c r="U27" s="855">
        <f>'LOB1 Net Loss &amp; LAE p15'!U27:V27+'LOB2 Net Loss &amp; LAE p 17'!U27:V27+'LOB3 Net Loss &amp; LAE p 19'!U27:V27+'LOB4 Net Loss &amp; LAE p 21'!U27:V27+'LOB5 Net Loss &amp; LAE p 23'!U27:V27+'LOB6 Net Loss &amp; LAE p 25'!U27:V27+'LOB7 Net Loss &amp; LAE p 27'!U27:V27+'LOB8 Net Loss &amp; LAE p 29'!U27:V27+'LOB9 Net Loss &amp; LAE p31'!U27:V27+'LOB10 Net Loss &amp; LAE p33'!U27:V27</f>
        <v>0</v>
      </c>
      <c r="V27" s="856"/>
    </row>
    <row r="28" spans="1:22" x14ac:dyDescent="0.25">
      <c r="A28" s="859">
        <f>$G$8</f>
        <v>2017</v>
      </c>
      <c r="B28" s="861"/>
      <c r="C28" s="853"/>
      <c r="D28" s="854"/>
      <c r="E28" s="853"/>
      <c r="F28" s="854"/>
      <c r="G28" s="855">
        <f>'LOB1 Net Loss &amp; LAE p15'!G28:H28+'LOB2 Net Loss &amp; LAE p 17'!G28:H28+'LOB3 Net Loss &amp; LAE p 19'!G28:H28+'LOB4 Net Loss &amp; LAE p 21'!G28:H28+'LOB5 Net Loss &amp; LAE p 23'!G28:H28+'LOB6 Net Loss &amp; LAE p 25'!G28:H28+'LOB7 Net Loss &amp; LAE p 27'!G28:H28+'LOB8 Net Loss &amp; LAE p 29'!G28:H28+'LOB9 Net Loss &amp; LAE p31'!G28:H28+'LOB10 Net Loss &amp; LAE p33'!G28:H28</f>
        <v>0</v>
      </c>
      <c r="H28" s="856"/>
      <c r="I28" s="855">
        <f>'LOB1 Net Loss &amp; LAE p15'!I28:J28+'LOB2 Net Loss &amp; LAE p 17'!I28:J28+'LOB3 Net Loss &amp; LAE p 19'!I28:J28+'LOB4 Net Loss &amp; LAE p 21'!I28:J28+'LOB5 Net Loss &amp; LAE p 23'!I28:J28+'LOB6 Net Loss &amp; LAE p 25'!I28:J28+'LOB7 Net Loss &amp; LAE p 27'!I28:J28+'LOB8 Net Loss &amp; LAE p 29'!I28:J28+'LOB9 Net Loss &amp; LAE p31'!I28:J28+'LOB10 Net Loss &amp; LAE p33'!I28:J28</f>
        <v>0</v>
      </c>
      <c r="J28" s="856"/>
      <c r="K28" s="855">
        <f>'LOB1 Net Loss &amp; LAE p15'!K28:L28+'LOB2 Net Loss &amp; LAE p 17'!K28:L28+'LOB3 Net Loss &amp; LAE p 19'!K28:L28+'LOB4 Net Loss &amp; LAE p 21'!K28:L28+'LOB5 Net Loss &amp; LAE p 23'!K28:L28+'LOB6 Net Loss &amp; LAE p 25'!K28:L28+'LOB7 Net Loss &amp; LAE p 27'!K28:L28+'LOB8 Net Loss &amp; LAE p 29'!K28:L28+'LOB9 Net Loss &amp; LAE p31'!K28:L28+'LOB10 Net Loss &amp; LAE p33'!K28:L28</f>
        <v>0</v>
      </c>
      <c r="L28" s="856"/>
      <c r="M28" s="855">
        <f>'LOB1 Net Loss &amp; LAE p15'!M28:N28+'LOB2 Net Loss &amp; LAE p 17'!M28:N28+'LOB3 Net Loss &amp; LAE p 19'!M28:N28+'LOB4 Net Loss &amp; LAE p 21'!M28:N28+'LOB5 Net Loss &amp; LAE p 23'!M28:N28+'LOB6 Net Loss &amp; LAE p 25'!M28:N28+'LOB7 Net Loss &amp; LAE p 27'!M28:N28+'LOB8 Net Loss &amp; LAE p 29'!M28:N28+'LOB9 Net Loss &amp; LAE p31'!M28:N28+'LOB10 Net Loss &amp; LAE p33'!M28:N28</f>
        <v>0</v>
      </c>
      <c r="N28" s="856"/>
      <c r="O28" s="855">
        <f>'LOB1 Net Loss &amp; LAE p15'!O28:P28+'LOB2 Net Loss &amp; LAE p 17'!O28:P28+'LOB3 Net Loss &amp; LAE p 19'!O28:P28+'LOB4 Net Loss &amp; LAE p 21'!O28:P28+'LOB5 Net Loss &amp; LAE p 23'!O28:P28+'LOB6 Net Loss &amp; LAE p 25'!O28:P28+'LOB7 Net Loss &amp; LAE p 27'!O28:P28+'LOB8 Net Loss &amp; LAE p 29'!O28:P28+'LOB9 Net Loss &amp; LAE p31'!O28:P28+'LOB10 Net Loss &amp; LAE p33'!O28:P28</f>
        <v>0</v>
      </c>
      <c r="P28" s="856"/>
      <c r="Q28" s="855">
        <f>'LOB1 Net Loss &amp; LAE p15'!Q28:R28+'LOB2 Net Loss &amp; LAE p 17'!Q28:R28+'LOB3 Net Loss &amp; LAE p 19'!Q28:R28+'LOB4 Net Loss &amp; LAE p 21'!Q28:R28+'LOB5 Net Loss &amp; LAE p 23'!Q28:R28+'LOB6 Net Loss &amp; LAE p 25'!Q28:R28+'LOB7 Net Loss &amp; LAE p 27'!Q28:R28+'LOB8 Net Loss &amp; LAE p 29'!Q28:R28+'LOB9 Net Loss &amp; LAE p31'!Q28:R28+'LOB10 Net Loss &amp; LAE p33'!Q28:R28</f>
        <v>0</v>
      </c>
      <c r="R28" s="856"/>
      <c r="S28" s="855">
        <f>'LOB1 Net Loss &amp; LAE p15'!S28:T28+'LOB2 Net Loss &amp; LAE p 17'!S28:T28+'LOB3 Net Loss &amp; LAE p 19'!S28:T28+'LOB4 Net Loss &amp; LAE p 21'!S28:T28+'LOB5 Net Loss &amp; LAE p 23'!S28:T28+'LOB6 Net Loss &amp; LAE p 25'!S28:T28+'LOB7 Net Loss &amp; LAE p 27'!S28:T28+'LOB8 Net Loss &amp; LAE p 29'!S28:T28+'LOB9 Net Loss &amp; LAE p31'!S28:T28+'LOB10 Net Loss &amp; LAE p33'!S28:T28</f>
        <v>0</v>
      </c>
      <c r="T28" s="856"/>
      <c r="U28" s="855">
        <f>'LOB1 Net Loss &amp; LAE p15'!U28:V28+'LOB2 Net Loss &amp; LAE p 17'!U28:V28+'LOB3 Net Loss &amp; LAE p 19'!U28:V28+'LOB4 Net Loss &amp; LAE p 21'!U28:V28+'LOB5 Net Loss &amp; LAE p 23'!U28:V28+'LOB6 Net Loss &amp; LAE p 25'!U28:V28+'LOB7 Net Loss &amp; LAE p 27'!U28:V28+'LOB8 Net Loss &amp; LAE p 29'!U28:V28+'LOB9 Net Loss &amp; LAE p31'!U28:V28+'LOB10 Net Loss &amp; LAE p33'!U28:V28</f>
        <v>0</v>
      </c>
      <c r="V28" s="856"/>
    </row>
    <row r="29" spans="1:22" x14ac:dyDescent="0.25">
      <c r="A29" s="859">
        <f>$I$8</f>
        <v>2018</v>
      </c>
      <c r="B29" s="861"/>
      <c r="C29" s="853"/>
      <c r="D29" s="854"/>
      <c r="E29" s="853"/>
      <c r="F29" s="854"/>
      <c r="G29" s="853"/>
      <c r="H29" s="854"/>
      <c r="I29" s="855">
        <f>'LOB1 Net Loss &amp; LAE p15'!I29:J29+'LOB2 Net Loss &amp; LAE p 17'!I29:J29+'LOB3 Net Loss &amp; LAE p 19'!I29:J29+'LOB4 Net Loss &amp; LAE p 21'!I29:J29+'LOB5 Net Loss &amp; LAE p 23'!I29:J29+'LOB6 Net Loss &amp; LAE p 25'!I29:J29+'LOB7 Net Loss &amp; LAE p 27'!I29:J29+'LOB8 Net Loss &amp; LAE p 29'!I29:J29+'LOB9 Net Loss &amp; LAE p31'!I29:J29+'LOB10 Net Loss &amp; LAE p33'!I29:J29</f>
        <v>0</v>
      </c>
      <c r="J29" s="856"/>
      <c r="K29" s="855">
        <f>'LOB1 Net Loss &amp; LAE p15'!K29:L29+'LOB2 Net Loss &amp; LAE p 17'!K29:L29+'LOB3 Net Loss &amp; LAE p 19'!K29:L29+'LOB4 Net Loss &amp; LAE p 21'!K29:L29+'LOB5 Net Loss &amp; LAE p 23'!K29:L29+'LOB6 Net Loss &amp; LAE p 25'!K29:L29+'LOB7 Net Loss &amp; LAE p 27'!K29:L29+'LOB8 Net Loss &amp; LAE p 29'!K29:L29+'LOB9 Net Loss &amp; LAE p31'!K29:L29+'LOB10 Net Loss &amp; LAE p33'!K29:L29</f>
        <v>0</v>
      </c>
      <c r="L29" s="856"/>
      <c r="M29" s="855">
        <f>'LOB1 Net Loss &amp; LAE p15'!M29:N29+'LOB2 Net Loss &amp; LAE p 17'!M29:N29+'LOB3 Net Loss &amp; LAE p 19'!M29:N29+'LOB4 Net Loss &amp; LAE p 21'!M29:N29+'LOB5 Net Loss &amp; LAE p 23'!M29:N29+'LOB6 Net Loss &amp; LAE p 25'!M29:N29+'LOB7 Net Loss &amp; LAE p 27'!M29:N29+'LOB8 Net Loss &amp; LAE p 29'!M29:N29+'LOB9 Net Loss &amp; LAE p31'!M29:N29+'LOB10 Net Loss &amp; LAE p33'!M29:N29</f>
        <v>0</v>
      </c>
      <c r="N29" s="856"/>
      <c r="O29" s="855">
        <f>'LOB1 Net Loss &amp; LAE p15'!O29:P29+'LOB2 Net Loss &amp; LAE p 17'!O29:P29+'LOB3 Net Loss &amp; LAE p 19'!O29:P29+'LOB4 Net Loss &amp; LAE p 21'!O29:P29+'LOB5 Net Loss &amp; LAE p 23'!O29:P29+'LOB6 Net Loss &amp; LAE p 25'!O29:P29+'LOB7 Net Loss &amp; LAE p 27'!O29:P29+'LOB8 Net Loss &amp; LAE p 29'!O29:P29+'LOB9 Net Loss &amp; LAE p31'!O29:P29+'LOB10 Net Loss &amp; LAE p33'!O29:P29</f>
        <v>0</v>
      </c>
      <c r="P29" s="856"/>
      <c r="Q29" s="855">
        <f>'LOB1 Net Loss &amp; LAE p15'!Q29:R29+'LOB2 Net Loss &amp; LAE p 17'!Q29:R29+'LOB3 Net Loss &amp; LAE p 19'!Q29:R29+'LOB4 Net Loss &amp; LAE p 21'!Q29:R29+'LOB5 Net Loss &amp; LAE p 23'!Q29:R29+'LOB6 Net Loss &amp; LAE p 25'!Q29:R29+'LOB7 Net Loss &amp; LAE p 27'!Q29:R29+'LOB8 Net Loss &amp; LAE p 29'!Q29:R29+'LOB9 Net Loss &amp; LAE p31'!Q29:R29+'LOB10 Net Loss &amp; LAE p33'!Q29:R29</f>
        <v>0</v>
      </c>
      <c r="R29" s="856"/>
      <c r="S29" s="855">
        <f>'LOB1 Net Loss &amp; LAE p15'!S29:T29+'LOB2 Net Loss &amp; LAE p 17'!S29:T29+'LOB3 Net Loss &amp; LAE p 19'!S29:T29+'LOB4 Net Loss &amp; LAE p 21'!S29:T29+'LOB5 Net Loss &amp; LAE p 23'!S29:T29+'LOB6 Net Loss &amp; LAE p 25'!S29:T29+'LOB7 Net Loss &amp; LAE p 27'!S29:T29+'LOB8 Net Loss &amp; LAE p 29'!S29:T29+'LOB9 Net Loss &amp; LAE p31'!S29:T29+'LOB10 Net Loss &amp; LAE p33'!S29:T29</f>
        <v>0</v>
      </c>
      <c r="T29" s="856"/>
      <c r="U29" s="855">
        <f>'LOB1 Net Loss &amp; LAE p15'!U29:V29+'LOB2 Net Loss &amp; LAE p 17'!U29:V29+'LOB3 Net Loss &amp; LAE p 19'!U29:V29+'LOB4 Net Loss &amp; LAE p 21'!U29:V29+'LOB5 Net Loss &amp; LAE p 23'!U29:V29+'LOB6 Net Loss &amp; LAE p 25'!U29:V29+'LOB7 Net Loss &amp; LAE p 27'!U29:V29+'LOB8 Net Loss &amp; LAE p 29'!U29:V29+'LOB9 Net Loss &amp; LAE p31'!U29:V29+'LOB10 Net Loss &amp; LAE p33'!U29:V29</f>
        <v>0</v>
      </c>
      <c r="V29" s="856"/>
    </row>
    <row r="30" spans="1:22" x14ac:dyDescent="0.25">
      <c r="A30" s="859">
        <f>$K$8</f>
        <v>2019</v>
      </c>
      <c r="B30" s="861"/>
      <c r="C30" s="853"/>
      <c r="D30" s="854"/>
      <c r="E30" s="853"/>
      <c r="F30" s="854"/>
      <c r="G30" s="853"/>
      <c r="H30" s="854"/>
      <c r="I30" s="853"/>
      <c r="J30" s="854"/>
      <c r="K30" s="855">
        <f>'LOB1 Net Loss &amp; LAE p15'!K30:L30+'LOB2 Net Loss &amp; LAE p 17'!K30:L30+'LOB3 Net Loss &amp; LAE p 19'!K30:L30+'LOB4 Net Loss &amp; LAE p 21'!K30:L30+'LOB5 Net Loss &amp; LAE p 23'!K30:L30+'LOB6 Net Loss &amp; LAE p 25'!K30:L30+'LOB7 Net Loss &amp; LAE p 27'!K30:L30+'LOB8 Net Loss &amp; LAE p 29'!K30:L30+'LOB9 Net Loss &amp; LAE p31'!K30:L30+'LOB10 Net Loss &amp; LAE p33'!K30:L30</f>
        <v>0</v>
      </c>
      <c r="L30" s="856"/>
      <c r="M30" s="855">
        <f>'LOB1 Net Loss &amp; LAE p15'!M30:N30+'LOB2 Net Loss &amp; LAE p 17'!M30:N30+'LOB3 Net Loss &amp; LAE p 19'!M30:N30+'LOB4 Net Loss &amp; LAE p 21'!M30:N30+'LOB5 Net Loss &amp; LAE p 23'!M30:N30+'LOB6 Net Loss &amp; LAE p 25'!M30:N30+'LOB7 Net Loss &amp; LAE p 27'!M30:N30+'LOB8 Net Loss &amp; LAE p 29'!M30:N30+'LOB9 Net Loss &amp; LAE p31'!M30:N30+'LOB10 Net Loss &amp; LAE p33'!M30:N30</f>
        <v>0</v>
      </c>
      <c r="N30" s="856"/>
      <c r="O30" s="855">
        <f>'LOB1 Net Loss &amp; LAE p15'!O30:P30+'LOB2 Net Loss &amp; LAE p 17'!O30:P30+'LOB3 Net Loss &amp; LAE p 19'!O30:P30+'LOB4 Net Loss &amp; LAE p 21'!O30:P30+'LOB5 Net Loss &amp; LAE p 23'!O30:P30+'LOB6 Net Loss &amp; LAE p 25'!O30:P30+'LOB7 Net Loss &amp; LAE p 27'!O30:P30+'LOB8 Net Loss &amp; LAE p 29'!O30:P30+'LOB9 Net Loss &amp; LAE p31'!O30:P30+'LOB10 Net Loss &amp; LAE p33'!O30:P30</f>
        <v>0</v>
      </c>
      <c r="P30" s="856"/>
      <c r="Q30" s="855">
        <f>'LOB1 Net Loss &amp; LAE p15'!Q30:R30+'LOB2 Net Loss &amp; LAE p 17'!Q30:R30+'LOB3 Net Loss &amp; LAE p 19'!Q30:R30+'LOB4 Net Loss &amp; LAE p 21'!Q30:R30+'LOB5 Net Loss &amp; LAE p 23'!Q30:R30+'LOB6 Net Loss &amp; LAE p 25'!Q30:R30+'LOB7 Net Loss &amp; LAE p 27'!Q30:R30+'LOB8 Net Loss &amp; LAE p 29'!Q30:R30+'LOB9 Net Loss &amp; LAE p31'!Q30:R30+'LOB10 Net Loss &amp; LAE p33'!Q30:R30</f>
        <v>0</v>
      </c>
      <c r="R30" s="856"/>
      <c r="S30" s="855">
        <f>'LOB1 Net Loss &amp; LAE p15'!S30:T30+'LOB2 Net Loss &amp; LAE p 17'!S30:T30+'LOB3 Net Loss &amp; LAE p 19'!S30:T30+'LOB4 Net Loss &amp; LAE p 21'!S30:T30+'LOB5 Net Loss &amp; LAE p 23'!S30:T30+'LOB6 Net Loss &amp; LAE p 25'!S30:T30+'LOB7 Net Loss &amp; LAE p 27'!S30:T30+'LOB8 Net Loss &amp; LAE p 29'!S30:T30+'LOB9 Net Loss &amp; LAE p31'!S30:T30+'LOB10 Net Loss &amp; LAE p33'!S30:T30</f>
        <v>0</v>
      </c>
      <c r="T30" s="856"/>
      <c r="U30" s="855">
        <f>'LOB1 Net Loss &amp; LAE p15'!U30:V30+'LOB2 Net Loss &amp; LAE p 17'!U30:V30+'LOB3 Net Loss &amp; LAE p 19'!U30:V30+'LOB4 Net Loss &amp; LAE p 21'!U30:V30+'LOB5 Net Loss &amp; LAE p 23'!U30:V30+'LOB6 Net Loss &amp; LAE p 25'!U30:V30+'LOB7 Net Loss &amp; LAE p 27'!U30:V30+'LOB8 Net Loss &amp; LAE p 29'!U30:V30+'LOB9 Net Loss &amp; LAE p31'!U30:V30+'LOB10 Net Loss &amp; LAE p33'!U30:V30</f>
        <v>0</v>
      </c>
      <c r="V30" s="856"/>
    </row>
    <row r="31" spans="1:22" x14ac:dyDescent="0.25">
      <c r="A31" s="859">
        <f>$M$8</f>
        <v>2020</v>
      </c>
      <c r="B31" s="861"/>
      <c r="C31" s="853"/>
      <c r="D31" s="854"/>
      <c r="E31" s="853"/>
      <c r="F31" s="854"/>
      <c r="G31" s="853"/>
      <c r="H31" s="854"/>
      <c r="I31" s="853"/>
      <c r="J31" s="854"/>
      <c r="K31" s="853"/>
      <c r="L31" s="854"/>
      <c r="M31" s="855">
        <f>'LOB1 Net Loss &amp; LAE p15'!M31:N31+'LOB2 Net Loss &amp; LAE p 17'!M31:N31+'LOB3 Net Loss &amp; LAE p 19'!M31:N31+'LOB4 Net Loss &amp; LAE p 21'!M31:N31+'LOB5 Net Loss &amp; LAE p 23'!M31:N31+'LOB6 Net Loss &amp; LAE p 25'!M31:N31+'LOB7 Net Loss &amp; LAE p 27'!M31:N31+'LOB8 Net Loss &amp; LAE p 29'!M31:N31+'LOB9 Net Loss &amp; LAE p31'!M31:N31+'LOB10 Net Loss &amp; LAE p33'!M31:N31</f>
        <v>0</v>
      </c>
      <c r="N31" s="856"/>
      <c r="O31" s="855">
        <f>'LOB1 Net Loss &amp; LAE p15'!O31:P31+'LOB2 Net Loss &amp; LAE p 17'!O31:P31+'LOB3 Net Loss &amp; LAE p 19'!O31:P31+'LOB4 Net Loss &amp; LAE p 21'!O31:P31+'LOB5 Net Loss &amp; LAE p 23'!O31:P31+'LOB6 Net Loss &amp; LAE p 25'!O31:P31+'LOB7 Net Loss &amp; LAE p 27'!O31:P31+'LOB8 Net Loss &amp; LAE p 29'!O31:P31+'LOB9 Net Loss &amp; LAE p31'!O31:P31+'LOB10 Net Loss &amp; LAE p33'!O31:P31</f>
        <v>0</v>
      </c>
      <c r="P31" s="856"/>
      <c r="Q31" s="855">
        <f>'LOB1 Net Loss &amp; LAE p15'!Q31:R31+'LOB2 Net Loss &amp; LAE p 17'!Q31:R31+'LOB3 Net Loss &amp; LAE p 19'!Q31:R31+'LOB4 Net Loss &amp; LAE p 21'!Q31:R31+'LOB5 Net Loss &amp; LAE p 23'!Q31:R31+'LOB6 Net Loss &amp; LAE p 25'!Q31:R31+'LOB7 Net Loss &amp; LAE p 27'!Q31:R31+'LOB8 Net Loss &amp; LAE p 29'!Q31:R31+'LOB9 Net Loss &amp; LAE p31'!Q31:R31+'LOB10 Net Loss &amp; LAE p33'!Q31:R31</f>
        <v>0</v>
      </c>
      <c r="R31" s="856"/>
      <c r="S31" s="855">
        <f>'LOB1 Net Loss &amp; LAE p15'!S31:T31+'LOB2 Net Loss &amp; LAE p 17'!S31:T31+'LOB3 Net Loss &amp; LAE p 19'!S31:T31+'LOB4 Net Loss &amp; LAE p 21'!S31:T31+'LOB5 Net Loss &amp; LAE p 23'!S31:T31+'LOB6 Net Loss &amp; LAE p 25'!S31:T31+'LOB7 Net Loss &amp; LAE p 27'!S31:T31+'LOB8 Net Loss &amp; LAE p 29'!S31:T31+'LOB9 Net Loss &amp; LAE p31'!S31:T31+'LOB10 Net Loss &amp; LAE p33'!S31:T31</f>
        <v>0</v>
      </c>
      <c r="T31" s="856"/>
      <c r="U31" s="855">
        <f>'LOB1 Net Loss &amp; LAE p15'!U31:V31+'LOB2 Net Loss &amp; LAE p 17'!U31:V31+'LOB3 Net Loss &amp; LAE p 19'!U31:V31+'LOB4 Net Loss &amp; LAE p 21'!U31:V31+'LOB5 Net Loss &amp; LAE p 23'!U31:V31+'LOB6 Net Loss &amp; LAE p 25'!U31:V31+'LOB7 Net Loss &amp; LAE p 27'!U31:V31+'LOB8 Net Loss &amp; LAE p 29'!U31:V31+'LOB9 Net Loss &amp; LAE p31'!U31:V31+'LOB10 Net Loss &amp; LAE p33'!U31:V31</f>
        <v>0</v>
      </c>
      <c r="V31" s="856"/>
    </row>
    <row r="32" spans="1:22" x14ac:dyDescent="0.25">
      <c r="A32" s="859">
        <f>$O$8</f>
        <v>2021</v>
      </c>
      <c r="B32" s="861"/>
      <c r="C32" s="853"/>
      <c r="D32" s="854"/>
      <c r="E32" s="853"/>
      <c r="F32" s="854"/>
      <c r="G32" s="853"/>
      <c r="H32" s="854"/>
      <c r="I32" s="853"/>
      <c r="J32" s="854"/>
      <c r="K32" s="853"/>
      <c r="L32" s="854"/>
      <c r="M32" s="853"/>
      <c r="N32" s="854"/>
      <c r="O32" s="855">
        <f>'LOB1 Net Loss &amp; LAE p15'!O32:P32+'LOB2 Net Loss &amp; LAE p 17'!O32:P32+'LOB3 Net Loss &amp; LAE p 19'!O32:P32+'LOB4 Net Loss &amp; LAE p 21'!O32:P32+'LOB5 Net Loss &amp; LAE p 23'!O32:P32+'LOB6 Net Loss &amp; LAE p 25'!O32:P32+'LOB7 Net Loss &amp; LAE p 27'!O32:P32+'LOB8 Net Loss &amp; LAE p 29'!O32:P32+'LOB9 Net Loss &amp; LAE p31'!O32:P32+'LOB10 Net Loss &amp; LAE p33'!O32:P32</f>
        <v>0</v>
      </c>
      <c r="P32" s="856"/>
      <c r="Q32" s="855">
        <f>'LOB1 Net Loss &amp; LAE p15'!Q32:R32+'LOB2 Net Loss &amp; LAE p 17'!Q32:R32+'LOB3 Net Loss &amp; LAE p 19'!Q32:R32+'LOB4 Net Loss &amp; LAE p 21'!Q32:R32+'LOB5 Net Loss &amp; LAE p 23'!Q32:R32+'LOB6 Net Loss &amp; LAE p 25'!Q32:R32+'LOB7 Net Loss &amp; LAE p 27'!Q32:R32+'LOB8 Net Loss &amp; LAE p 29'!Q32:R32+'LOB9 Net Loss &amp; LAE p31'!Q32:R32+'LOB10 Net Loss &amp; LAE p33'!Q32:R32</f>
        <v>0</v>
      </c>
      <c r="R32" s="856"/>
      <c r="S32" s="855">
        <f>'LOB1 Net Loss &amp; LAE p15'!S32:T32+'LOB2 Net Loss &amp; LAE p 17'!S32:T32+'LOB3 Net Loss &amp; LAE p 19'!S32:T32+'LOB4 Net Loss &amp; LAE p 21'!S32:T32+'LOB5 Net Loss &amp; LAE p 23'!S32:T32+'LOB6 Net Loss &amp; LAE p 25'!S32:T32+'LOB7 Net Loss &amp; LAE p 27'!S32:T32+'LOB8 Net Loss &amp; LAE p 29'!S32:T32+'LOB9 Net Loss &amp; LAE p31'!S32:T32+'LOB10 Net Loss &amp; LAE p33'!S32:T32</f>
        <v>0</v>
      </c>
      <c r="T32" s="856"/>
      <c r="U32" s="855">
        <f>'LOB1 Net Loss &amp; LAE p15'!U32:V32+'LOB2 Net Loss &amp; LAE p 17'!U32:V32+'LOB3 Net Loss &amp; LAE p 19'!U32:V32+'LOB4 Net Loss &amp; LAE p 21'!U32:V32+'LOB5 Net Loss &amp; LAE p 23'!U32:V32+'LOB6 Net Loss &amp; LAE p 25'!U32:V32+'LOB7 Net Loss &amp; LAE p 27'!U32:V32+'LOB8 Net Loss &amp; LAE p 29'!U32:V32+'LOB9 Net Loss &amp; LAE p31'!U32:V32+'LOB10 Net Loss &amp; LAE p33'!U32:V32</f>
        <v>0</v>
      </c>
      <c r="V32" s="856"/>
    </row>
    <row r="33" spans="1:22" x14ac:dyDescent="0.25">
      <c r="A33" s="859">
        <f>$Q$8</f>
        <v>2022</v>
      </c>
      <c r="B33" s="861"/>
      <c r="C33" s="853"/>
      <c r="D33" s="854"/>
      <c r="E33" s="853"/>
      <c r="F33" s="854"/>
      <c r="G33" s="853"/>
      <c r="H33" s="854"/>
      <c r="I33" s="853"/>
      <c r="J33" s="854"/>
      <c r="K33" s="853"/>
      <c r="L33" s="854"/>
      <c r="M33" s="853"/>
      <c r="N33" s="854"/>
      <c r="O33" s="853"/>
      <c r="P33" s="854"/>
      <c r="Q33" s="855">
        <f>'LOB1 Net Loss &amp; LAE p15'!Q33:R33+'LOB2 Net Loss &amp; LAE p 17'!Q33:R33+'LOB3 Net Loss &amp; LAE p 19'!Q33:R33+'LOB4 Net Loss &amp; LAE p 21'!Q33:R33+'LOB5 Net Loss &amp; LAE p 23'!Q33:R33+'LOB6 Net Loss &amp; LAE p 25'!Q33:R33+'LOB7 Net Loss &amp; LAE p 27'!Q33:R33+'LOB8 Net Loss &amp; LAE p 29'!Q33:R33+'LOB9 Net Loss &amp; LAE p31'!Q33:R33+'LOB10 Net Loss &amp; LAE p33'!Q33:R33</f>
        <v>0</v>
      </c>
      <c r="R33" s="856"/>
      <c r="S33" s="855">
        <f>'LOB1 Net Loss &amp; LAE p15'!S33:T33+'LOB2 Net Loss &amp; LAE p 17'!S33:T33+'LOB3 Net Loss &amp; LAE p 19'!S33:T33+'LOB4 Net Loss &amp; LAE p 21'!S33:T33+'LOB5 Net Loss &amp; LAE p 23'!S33:T33+'LOB6 Net Loss &amp; LAE p 25'!S33:T33+'LOB7 Net Loss &amp; LAE p 27'!S33:T33+'LOB8 Net Loss &amp; LAE p 29'!S33:T33+'LOB9 Net Loss &amp; LAE p31'!S33:T33+'LOB10 Net Loss &amp; LAE p33'!S33:T33</f>
        <v>0</v>
      </c>
      <c r="T33" s="856"/>
      <c r="U33" s="855">
        <f>'LOB1 Net Loss &amp; LAE p15'!U33:V33+'LOB2 Net Loss &amp; LAE p 17'!U33:V33+'LOB3 Net Loss &amp; LAE p 19'!U33:V33+'LOB4 Net Loss &amp; LAE p 21'!U33:V33+'LOB5 Net Loss &amp; LAE p 23'!U33:V33+'LOB6 Net Loss &amp; LAE p 25'!U33:V33+'LOB7 Net Loss &amp; LAE p 27'!U33:V33+'LOB8 Net Loss &amp; LAE p 29'!U33:V33+'LOB9 Net Loss &amp; LAE p31'!U33:V33+'LOB10 Net Loss &amp; LAE p33'!U33:V33</f>
        <v>0</v>
      </c>
      <c r="V33" s="856"/>
    </row>
    <row r="34" spans="1:22" x14ac:dyDescent="0.25">
      <c r="A34" s="859">
        <f>$S$8</f>
        <v>2023</v>
      </c>
      <c r="B34" s="860"/>
      <c r="C34" s="853"/>
      <c r="D34" s="854"/>
      <c r="E34" s="853"/>
      <c r="F34" s="854"/>
      <c r="G34" s="853"/>
      <c r="H34" s="854"/>
      <c r="I34" s="853"/>
      <c r="J34" s="854"/>
      <c r="K34" s="853"/>
      <c r="L34" s="854"/>
      <c r="M34" s="853"/>
      <c r="N34" s="854"/>
      <c r="O34" s="853"/>
      <c r="P34" s="854"/>
      <c r="Q34" s="853"/>
      <c r="R34" s="854"/>
      <c r="S34" s="855">
        <f>'LOB1 Net Loss &amp; LAE p15'!S34:T34+'LOB2 Net Loss &amp; LAE p 17'!S34:T34+'LOB3 Net Loss &amp; LAE p 19'!S34:T34+'LOB4 Net Loss &amp; LAE p 21'!S34:T34+'LOB5 Net Loss &amp; LAE p 23'!S34:T34+'LOB6 Net Loss &amp; LAE p 25'!S34:T34+'LOB7 Net Loss &amp; LAE p 27'!S34:T34+'LOB8 Net Loss &amp; LAE p 29'!S34:T34+'LOB9 Net Loss &amp; LAE p31'!S34:T34+'LOB10 Net Loss &amp; LAE p33'!S34:T34</f>
        <v>0</v>
      </c>
      <c r="T34" s="856"/>
      <c r="U34" s="855">
        <f>'LOB1 Net Loss &amp; LAE p15'!U34:V34+'LOB2 Net Loss &amp; LAE p 17'!U34:V34+'LOB3 Net Loss &amp; LAE p 19'!U34:V34+'LOB4 Net Loss &amp; LAE p 21'!U34:V34+'LOB5 Net Loss &amp; LAE p 23'!U34:V34+'LOB6 Net Loss &amp; LAE p 25'!U34:V34+'LOB7 Net Loss &amp; LAE p 27'!U34:V34+'LOB8 Net Loss &amp; LAE p 29'!U34:V34+'LOB9 Net Loss &amp; LAE p31'!U34:V34+'LOB10 Net Loss &amp; LAE p33'!U34:V34</f>
        <v>0</v>
      </c>
      <c r="V34" s="856"/>
    </row>
    <row r="35" spans="1:22" ht="15.75" thickBot="1" x14ac:dyDescent="0.3">
      <c r="A35" s="857">
        <f>$U$8</f>
        <v>2024</v>
      </c>
      <c r="B35" s="858"/>
      <c r="C35" s="849"/>
      <c r="D35" s="850"/>
      <c r="E35" s="849"/>
      <c r="F35" s="850"/>
      <c r="G35" s="849"/>
      <c r="H35" s="850"/>
      <c r="I35" s="849"/>
      <c r="J35" s="850"/>
      <c r="K35" s="849"/>
      <c r="L35" s="850"/>
      <c r="M35" s="849"/>
      <c r="N35" s="850"/>
      <c r="O35" s="849"/>
      <c r="P35" s="850"/>
      <c r="Q35" s="849"/>
      <c r="R35" s="850"/>
      <c r="S35" s="849"/>
      <c r="T35" s="850"/>
      <c r="U35" s="851">
        <f>'LOB1 Net Loss &amp; LAE p15'!U35:V35+'LOB2 Net Loss &amp; LAE p 17'!U35:V35+'LOB3 Net Loss &amp; LAE p 19'!U35:V35+'LOB4 Net Loss &amp; LAE p 21'!U35:V35+'LOB5 Net Loss &amp; LAE p 23'!U35:V35+'LOB6 Net Loss &amp; LAE p 25'!U35:V35+'LOB7 Net Loss &amp; LAE p 27'!U35:V35+'LOB8 Net Loss &amp; LAE p 29'!U35:V35+'LOB9 Net Loss &amp; LAE p31'!U35:V35+'LOB10 Net Loss &amp; LAE p33'!U35:V35</f>
        <v>0</v>
      </c>
      <c r="V35" s="852"/>
    </row>
    <row r="36" spans="1:22" ht="15.75" thickBot="1" x14ac:dyDescent="0.3">
      <c r="A36" s="13"/>
      <c r="M36" s="106"/>
      <c r="N36" s="106"/>
      <c r="O36" s="106"/>
      <c r="P36" s="106"/>
      <c r="Q36" s="106"/>
      <c r="R36" s="106"/>
      <c r="S36" s="106"/>
      <c r="T36" s="106"/>
      <c r="U36" s="875">
        <f t="shared" ref="U36" si="0">SUM(U26:V35)</f>
        <v>0</v>
      </c>
      <c r="V36" s="876"/>
    </row>
    <row r="37" spans="1:22" x14ac:dyDescent="0.25">
      <c r="A37" s="13"/>
      <c r="M37" s="106"/>
      <c r="N37" s="106"/>
      <c r="O37" s="106"/>
      <c r="P37" s="106"/>
      <c r="Q37" s="106"/>
      <c r="R37" s="106"/>
      <c r="S37" s="106"/>
      <c r="T37" s="106"/>
      <c r="U37" s="226"/>
      <c r="V37" s="226"/>
    </row>
    <row r="38" spans="1:22" ht="15.75" thickBot="1" x14ac:dyDescent="0.3"/>
    <row r="39" spans="1:22" ht="14.25" customHeight="1"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855">
        <f>'LOB1 Net Loss &amp; LAE p15'!C42:D42+'LOB2 Net Loss &amp; LAE p 17'!C42:D42+'LOB3 Net Loss &amp; LAE p 19'!C42:D42+'LOB4 Net Loss &amp; LAE p 21'!C42:D42+'LOB5 Net Loss &amp; LAE p 23'!C42:D42+'LOB6 Net Loss &amp; LAE p 25'!C42:D42+'LOB7 Net Loss &amp; LAE p 27'!C42:D42+'LOB8 Net Loss &amp; LAE p 29'!C42:D42+'LOB9 Net Loss &amp; LAE p31'!C42:D42+'LOB10 Net Loss &amp; LAE p33'!C42:D42</f>
        <v>0</v>
      </c>
      <c r="D42" s="856"/>
      <c r="E42" s="855">
        <f>'LOB1 Net Loss &amp; LAE p15'!E42:F42+'LOB2 Net Loss &amp; LAE p 17'!E42:F42+'LOB3 Net Loss &amp; LAE p 19'!E42:F42+'LOB4 Net Loss &amp; LAE p 21'!E42:F42+'LOB5 Net Loss &amp; LAE p 23'!E42:F42+'LOB6 Net Loss &amp; LAE p 25'!E42:F42+'LOB7 Net Loss &amp; LAE p 27'!E42:F42+'LOB8 Net Loss &amp; LAE p 29'!E42:F42+'LOB9 Net Loss &amp; LAE p31'!E42:F42+'LOB10 Net Loss &amp; LAE p33'!E42:F42</f>
        <v>0</v>
      </c>
      <c r="F42" s="856"/>
      <c r="G42" s="855">
        <f>'LOB1 Net Loss &amp; LAE p15'!G42:H42+'LOB2 Net Loss &amp; LAE p 17'!G42:H42+'LOB3 Net Loss &amp; LAE p 19'!G42:H42+'LOB4 Net Loss &amp; LAE p 21'!G42:H42+'LOB5 Net Loss &amp; LAE p 23'!G42:H42+'LOB6 Net Loss &amp; LAE p 25'!G42:H42+'LOB7 Net Loss &amp; LAE p 27'!G42:H42+'LOB8 Net Loss &amp; LAE p 29'!G42:H42+'LOB9 Net Loss &amp; LAE p31'!G42:H42+'LOB10 Net Loss &amp; LAE p33'!G42:H42</f>
        <v>0</v>
      </c>
      <c r="H42" s="856"/>
      <c r="I42" s="855">
        <f>'LOB1 Net Loss &amp; LAE p15'!I42:J42+'LOB2 Net Loss &amp; LAE p 17'!I42:J42+'LOB3 Net Loss &amp; LAE p 19'!I42:J42+'LOB4 Net Loss &amp; LAE p 21'!I42:J42+'LOB5 Net Loss &amp; LAE p 23'!I42:J42+'LOB6 Net Loss &amp; LAE p 25'!I42:J42+'LOB7 Net Loss &amp; LAE p 27'!I42:J42+'LOB8 Net Loss &amp; LAE p 29'!I42:J42+'LOB9 Net Loss &amp; LAE p31'!I42:J42+'LOB10 Net Loss &amp; LAE p33'!I42:J42</f>
        <v>0</v>
      </c>
      <c r="J42" s="856"/>
      <c r="K42" s="855">
        <f>'LOB1 Net Loss &amp; LAE p15'!K42:L42+'LOB2 Net Loss &amp; LAE p 17'!K42:L42+'LOB3 Net Loss &amp; LAE p 19'!K42:L42+'LOB4 Net Loss &amp; LAE p 21'!K42:L42+'LOB5 Net Loss &amp; LAE p 23'!K42:L42+'LOB6 Net Loss &amp; LAE p 25'!K42:L42+'LOB7 Net Loss &amp; LAE p 27'!K42:L42+'LOB8 Net Loss &amp; LAE p 29'!K42:L42+'LOB9 Net Loss &amp; LAE p31'!K42:L42+'LOB10 Net Loss &amp; LAE p33'!K42:L42</f>
        <v>0</v>
      </c>
      <c r="L42" s="856"/>
      <c r="M42" s="855">
        <f>'LOB1 Net Loss &amp; LAE p15'!M42:N42+'LOB2 Net Loss &amp; LAE p 17'!M42:N42+'LOB3 Net Loss &amp; LAE p 19'!M42:N42+'LOB4 Net Loss &amp; LAE p 21'!M42:N42+'LOB5 Net Loss &amp; LAE p 23'!M42:N42+'LOB6 Net Loss &amp; LAE p 25'!M42:N42+'LOB7 Net Loss &amp; LAE p 27'!M42:N42+'LOB8 Net Loss &amp; LAE p 29'!M42:N42+'LOB9 Net Loss &amp; LAE p31'!M42:N42+'LOB10 Net Loss &amp; LAE p33'!M42:N42</f>
        <v>0</v>
      </c>
      <c r="N42" s="856"/>
      <c r="O42" s="855">
        <f>'LOB1 Net Loss &amp; LAE p15'!O42:P42+'LOB2 Net Loss &amp; LAE p 17'!O42:P42+'LOB3 Net Loss &amp; LAE p 19'!O42:P42+'LOB4 Net Loss &amp; LAE p 21'!O42:P42+'LOB5 Net Loss &amp; LAE p 23'!O42:P42+'LOB6 Net Loss &amp; LAE p 25'!O42:P42+'LOB7 Net Loss &amp; LAE p 27'!O42:P42+'LOB8 Net Loss &amp; LAE p 29'!O42:P42+'LOB9 Net Loss &amp; LAE p31'!O42:P42+'LOB10 Net Loss &amp; LAE p33'!O42:P42</f>
        <v>0</v>
      </c>
      <c r="P42" s="856"/>
      <c r="Q42" s="855">
        <f>'LOB1 Net Loss &amp; LAE p15'!Q42:R42+'LOB2 Net Loss &amp; LAE p 17'!Q42:R42+'LOB3 Net Loss &amp; LAE p 19'!Q42:R42+'LOB4 Net Loss &amp; LAE p 21'!Q42:R42+'LOB5 Net Loss &amp; LAE p 23'!Q42:R42+'LOB6 Net Loss &amp; LAE p 25'!Q42:R42+'LOB7 Net Loss &amp; LAE p 27'!Q42:R42+'LOB8 Net Loss &amp; LAE p 29'!Q42:R42+'LOB9 Net Loss &amp; LAE p31'!Q42:R42+'LOB10 Net Loss &amp; LAE p33'!Q42:R42</f>
        <v>0</v>
      </c>
      <c r="R42" s="856"/>
      <c r="S42" s="855">
        <f>'LOB1 Net Loss &amp; LAE p15'!S42:T42+'LOB2 Net Loss &amp; LAE p 17'!S42:T42+'LOB3 Net Loss &amp; LAE p 19'!S42:T42+'LOB4 Net Loss &amp; LAE p 21'!S42:T42+'LOB5 Net Loss &amp; LAE p 23'!S42:T42+'LOB6 Net Loss &amp; LAE p 25'!S42:T42+'LOB7 Net Loss &amp; LAE p 27'!S42:T42+'LOB8 Net Loss &amp; LAE p 29'!S42:T42+'LOB9 Net Loss &amp; LAE p31'!S42:T42+'LOB10 Net Loss &amp; LAE p33'!S42:T42</f>
        <v>0</v>
      </c>
      <c r="T42" s="856"/>
      <c r="U42" s="855">
        <f>'LOB1 Net Loss &amp; LAE p15'!U42:V42+'LOB2 Net Loss &amp; LAE p 17'!U42:V42+'LOB3 Net Loss &amp; LAE p 19'!U42:V42+'LOB4 Net Loss &amp; LAE p 21'!U42:V42+'LOB5 Net Loss &amp; LAE p 23'!U42:V42+'LOB6 Net Loss &amp; LAE p 25'!U42:V42+'LOB7 Net Loss &amp; LAE p 27'!U42:V42+'LOB8 Net Loss &amp; LAE p 29'!U42:V42+'LOB9 Net Loss &amp; LAE p31'!U42:V42+'LOB10 Net Loss &amp; LAE p33'!U42:V42</f>
        <v>0</v>
      </c>
      <c r="V42" s="856"/>
    </row>
    <row r="43" spans="1:22" x14ac:dyDescent="0.25">
      <c r="A43" s="859">
        <f>$E$8</f>
        <v>2016</v>
      </c>
      <c r="B43" s="861"/>
      <c r="C43" s="853"/>
      <c r="D43" s="854"/>
      <c r="E43" s="855">
        <f>'LOB1 Net Loss &amp; LAE p15'!E43:F43+'LOB2 Net Loss &amp; LAE p 17'!E43:F43+'LOB3 Net Loss &amp; LAE p 19'!E43:F43+'LOB4 Net Loss &amp; LAE p 21'!E43:F43+'LOB5 Net Loss &amp; LAE p 23'!E43:F43+'LOB6 Net Loss &amp; LAE p 25'!E43:F43+'LOB7 Net Loss &amp; LAE p 27'!E43:F43+'LOB8 Net Loss &amp; LAE p 29'!E43:F43+'LOB9 Net Loss &amp; LAE p31'!E43:F43+'LOB10 Net Loss &amp; LAE p33'!E43:F43</f>
        <v>0</v>
      </c>
      <c r="F43" s="856"/>
      <c r="G43" s="855">
        <f>'LOB1 Net Loss &amp; LAE p15'!G43:H43+'LOB2 Net Loss &amp; LAE p 17'!G43:H43+'LOB3 Net Loss &amp; LAE p 19'!G43:H43+'LOB4 Net Loss &amp; LAE p 21'!G43:H43+'LOB5 Net Loss &amp; LAE p 23'!G43:H43+'LOB6 Net Loss &amp; LAE p 25'!G43:H43+'LOB7 Net Loss &amp; LAE p 27'!G43:H43+'LOB8 Net Loss &amp; LAE p 29'!G43:H43+'LOB9 Net Loss &amp; LAE p31'!G43:H43+'LOB10 Net Loss &amp; LAE p33'!G43:H43</f>
        <v>0</v>
      </c>
      <c r="H43" s="856"/>
      <c r="I43" s="855">
        <f>'LOB1 Net Loss &amp; LAE p15'!I43:J43+'LOB2 Net Loss &amp; LAE p 17'!I43:J43+'LOB3 Net Loss &amp; LAE p 19'!I43:J43+'LOB4 Net Loss &amp; LAE p 21'!I43:J43+'LOB5 Net Loss &amp; LAE p 23'!I43:J43+'LOB6 Net Loss &amp; LAE p 25'!I43:J43+'LOB7 Net Loss &amp; LAE p 27'!I43:J43+'LOB8 Net Loss &amp; LAE p 29'!I43:J43+'LOB9 Net Loss &amp; LAE p31'!I43:J43+'LOB10 Net Loss &amp; LAE p33'!I43:J43</f>
        <v>0</v>
      </c>
      <c r="J43" s="856"/>
      <c r="K43" s="855">
        <f>'LOB1 Net Loss &amp; LAE p15'!K43:L43+'LOB2 Net Loss &amp; LAE p 17'!K43:L43+'LOB3 Net Loss &amp; LAE p 19'!K43:L43+'LOB4 Net Loss &amp; LAE p 21'!K43:L43+'LOB5 Net Loss &amp; LAE p 23'!K43:L43+'LOB6 Net Loss &amp; LAE p 25'!K43:L43+'LOB7 Net Loss &amp; LAE p 27'!K43:L43+'LOB8 Net Loss &amp; LAE p 29'!K43:L43+'LOB9 Net Loss &amp; LAE p31'!K43:L43+'LOB10 Net Loss &amp; LAE p33'!K43:L43</f>
        <v>0</v>
      </c>
      <c r="L43" s="856"/>
      <c r="M43" s="855">
        <f>'LOB1 Net Loss &amp; LAE p15'!M43:N43+'LOB2 Net Loss &amp; LAE p 17'!M43:N43+'LOB3 Net Loss &amp; LAE p 19'!M43:N43+'LOB4 Net Loss &amp; LAE p 21'!M43:N43+'LOB5 Net Loss &amp; LAE p 23'!M43:N43+'LOB6 Net Loss &amp; LAE p 25'!M43:N43+'LOB7 Net Loss &amp; LAE p 27'!M43:N43+'LOB8 Net Loss &amp; LAE p 29'!M43:N43+'LOB9 Net Loss &amp; LAE p31'!M43:N43+'LOB10 Net Loss &amp; LAE p33'!M43:N43</f>
        <v>0</v>
      </c>
      <c r="N43" s="856"/>
      <c r="O43" s="855">
        <f>'LOB1 Net Loss &amp; LAE p15'!O43:P43+'LOB2 Net Loss &amp; LAE p 17'!O43:P43+'LOB3 Net Loss &amp; LAE p 19'!O43:P43+'LOB4 Net Loss &amp; LAE p 21'!O43:P43+'LOB5 Net Loss &amp; LAE p 23'!O43:P43+'LOB6 Net Loss &amp; LAE p 25'!O43:P43+'LOB7 Net Loss &amp; LAE p 27'!O43:P43+'LOB8 Net Loss &amp; LAE p 29'!O43:P43+'LOB9 Net Loss &amp; LAE p31'!O43:P43+'LOB10 Net Loss &amp; LAE p33'!O43:P43</f>
        <v>0</v>
      </c>
      <c r="P43" s="856"/>
      <c r="Q43" s="855">
        <f>'LOB1 Net Loss &amp; LAE p15'!Q43:R43+'LOB2 Net Loss &amp; LAE p 17'!Q43:R43+'LOB3 Net Loss &amp; LAE p 19'!Q43:R43+'LOB4 Net Loss &amp; LAE p 21'!Q43:R43+'LOB5 Net Loss &amp; LAE p 23'!Q43:R43+'LOB6 Net Loss &amp; LAE p 25'!Q43:R43+'LOB7 Net Loss &amp; LAE p 27'!Q43:R43+'LOB8 Net Loss &amp; LAE p 29'!Q43:R43+'LOB9 Net Loss &amp; LAE p31'!Q43:R43+'LOB10 Net Loss &amp; LAE p33'!Q43:R43</f>
        <v>0</v>
      </c>
      <c r="R43" s="856"/>
      <c r="S43" s="855">
        <f>'LOB1 Net Loss &amp; LAE p15'!S43:T43+'LOB2 Net Loss &amp; LAE p 17'!S43:T43+'LOB3 Net Loss &amp; LAE p 19'!S43:T43+'LOB4 Net Loss &amp; LAE p 21'!S43:T43+'LOB5 Net Loss &amp; LAE p 23'!S43:T43+'LOB6 Net Loss &amp; LAE p 25'!S43:T43+'LOB7 Net Loss &amp; LAE p 27'!S43:T43+'LOB8 Net Loss &amp; LAE p 29'!S43:T43+'LOB9 Net Loss &amp; LAE p31'!S43:T43+'LOB10 Net Loss &amp; LAE p33'!S43:T43</f>
        <v>0</v>
      </c>
      <c r="T43" s="856"/>
      <c r="U43" s="855">
        <f>'LOB1 Net Loss &amp; LAE p15'!U43:V43+'LOB2 Net Loss &amp; LAE p 17'!U43:V43+'LOB3 Net Loss &amp; LAE p 19'!U43:V43+'LOB4 Net Loss &amp; LAE p 21'!U43:V43+'LOB5 Net Loss &amp; LAE p 23'!U43:V43+'LOB6 Net Loss &amp; LAE p 25'!U43:V43+'LOB7 Net Loss &amp; LAE p 27'!U43:V43+'LOB8 Net Loss &amp; LAE p 29'!U43:V43+'LOB9 Net Loss &amp; LAE p31'!U43:V43+'LOB10 Net Loss &amp; LAE p33'!U43:V43</f>
        <v>0</v>
      </c>
      <c r="V43" s="856"/>
    </row>
    <row r="44" spans="1:22" x14ac:dyDescent="0.25">
      <c r="A44" s="859">
        <f>$G$8</f>
        <v>2017</v>
      </c>
      <c r="B44" s="861"/>
      <c r="C44" s="853"/>
      <c r="D44" s="854"/>
      <c r="E44" s="853"/>
      <c r="F44" s="854"/>
      <c r="G44" s="855">
        <f>'LOB1 Net Loss &amp; LAE p15'!G44:H44+'LOB2 Net Loss &amp; LAE p 17'!G44:H44+'LOB3 Net Loss &amp; LAE p 19'!G44:H44+'LOB4 Net Loss &amp; LAE p 21'!G44:H44+'LOB5 Net Loss &amp; LAE p 23'!G44:H44+'LOB6 Net Loss &amp; LAE p 25'!G44:H44+'LOB7 Net Loss &amp; LAE p 27'!G44:H44+'LOB8 Net Loss &amp; LAE p 29'!G44:H44+'LOB9 Net Loss &amp; LAE p31'!G44:H44+'LOB10 Net Loss &amp; LAE p33'!G44:H44</f>
        <v>0</v>
      </c>
      <c r="H44" s="856"/>
      <c r="I44" s="855">
        <f>'LOB1 Net Loss &amp; LAE p15'!I44:J44+'LOB2 Net Loss &amp; LAE p 17'!I44:J44+'LOB3 Net Loss &amp; LAE p 19'!I44:J44+'LOB4 Net Loss &amp; LAE p 21'!I44:J44+'LOB5 Net Loss &amp; LAE p 23'!I44:J44+'LOB6 Net Loss &amp; LAE p 25'!I44:J44+'LOB7 Net Loss &amp; LAE p 27'!I44:J44+'LOB8 Net Loss &amp; LAE p 29'!I44:J44+'LOB9 Net Loss &amp; LAE p31'!I44:J44+'LOB10 Net Loss &amp; LAE p33'!I44:J44</f>
        <v>0</v>
      </c>
      <c r="J44" s="856"/>
      <c r="K44" s="855">
        <f>'LOB1 Net Loss &amp; LAE p15'!K44:L44+'LOB2 Net Loss &amp; LAE p 17'!K44:L44+'LOB3 Net Loss &amp; LAE p 19'!K44:L44+'LOB4 Net Loss &amp; LAE p 21'!K44:L44+'LOB5 Net Loss &amp; LAE p 23'!K44:L44+'LOB6 Net Loss &amp; LAE p 25'!K44:L44+'LOB7 Net Loss &amp; LAE p 27'!K44:L44+'LOB8 Net Loss &amp; LAE p 29'!K44:L44+'LOB9 Net Loss &amp; LAE p31'!K44:L44+'LOB10 Net Loss &amp; LAE p33'!K44:L44</f>
        <v>0</v>
      </c>
      <c r="L44" s="856"/>
      <c r="M44" s="855">
        <f>'LOB1 Net Loss &amp; LAE p15'!M44:N44+'LOB2 Net Loss &amp; LAE p 17'!M44:N44+'LOB3 Net Loss &amp; LAE p 19'!M44:N44+'LOB4 Net Loss &amp; LAE p 21'!M44:N44+'LOB5 Net Loss &amp; LAE p 23'!M44:N44+'LOB6 Net Loss &amp; LAE p 25'!M44:N44+'LOB7 Net Loss &amp; LAE p 27'!M44:N44+'LOB8 Net Loss &amp; LAE p 29'!M44:N44+'LOB9 Net Loss &amp; LAE p31'!M44:N44+'LOB10 Net Loss &amp; LAE p33'!M44:N44</f>
        <v>0</v>
      </c>
      <c r="N44" s="856"/>
      <c r="O44" s="855">
        <f>'LOB1 Net Loss &amp; LAE p15'!O44:P44+'LOB2 Net Loss &amp; LAE p 17'!O44:P44+'LOB3 Net Loss &amp; LAE p 19'!O44:P44+'LOB4 Net Loss &amp; LAE p 21'!O44:P44+'LOB5 Net Loss &amp; LAE p 23'!O44:P44+'LOB6 Net Loss &amp; LAE p 25'!O44:P44+'LOB7 Net Loss &amp; LAE p 27'!O44:P44+'LOB8 Net Loss &amp; LAE p 29'!O44:P44+'LOB9 Net Loss &amp; LAE p31'!O44:P44+'LOB10 Net Loss &amp; LAE p33'!O44:P44</f>
        <v>0</v>
      </c>
      <c r="P44" s="856"/>
      <c r="Q44" s="855">
        <f>'LOB1 Net Loss &amp; LAE p15'!Q44:R44+'LOB2 Net Loss &amp; LAE p 17'!Q44:R44+'LOB3 Net Loss &amp; LAE p 19'!Q44:R44+'LOB4 Net Loss &amp; LAE p 21'!Q44:R44+'LOB5 Net Loss &amp; LAE p 23'!Q44:R44+'LOB6 Net Loss &amp; LAE p 25'!Q44:R44+'LOB7 Net Loss &amp; LAE p 27'!Q44:R44+'LOB8 Net Loss &amp; LAE p 29'!Q44:R44+'LOB9 Net Loss &amp; LAE p31'!Q44:R44+'LOB10 Net Loss &amp; LAE p33'!Q44:R44</f>
        <v>0</v>
      </c>
      <c r="R44" s="856"/>
      <c r="S44" s="855">
        <f>'LOB1 Net Loss &amp; LAE p15'!S44:T44+'LOB2 Net Loss &amp; LAE p 17'!S44:T44+'LOB3 Net Loss &amp; LAE p 19'!S44:T44+'LOB4 Net Loss &amp; LAE p 21'!S44:T44+'LOB5 Net Loss &amp; LAE p 23'!S44:T44+'LOB6 Net Loss &amp; LAE p 25'!S44:T44+'LOB7 Net Loss &amp; LAE p 27'!S44:T44+'LOB8 Net Loss &amp; LAE p 29'!S44:T44+'LOB9 Net Loss &amp; LAE p31'!S44:T44+'LOB10 Net Loss &amp; LAE p33'!S44:T44</f>
        <v>0</v>
      </c>
      <c r="T44" s="856"/>
      <c r="U44" s="855">
        <f>'LOB1 Net Loss &amp; LAE p15'!U44:V44+'LOB2 Net Loss &amp; LAE p 17'!U44:V44+'LOB3 Net Loss &amp; LAE p 19'!U44:V44+'LOB4 Net Loss &amp; LAE p 21'!U44:V44+'LOB5 Net Loss &amp; LAE p 23'!U44:V44+'LOB6 Net Loss &amp; LAE p 25'!U44:V44+'LOB7 Net Loss &amp; LAE p 27'!U44:V44+'LOB8 Net Loss &amp; LAE p 29'!U44:V44+'LOB9 Net Loss &amp; LAE p31'!U44:V44+'LOB10 Net Loss &amp; LAE p33'!U44:V44</f>
        <v>0</v>
      </c>
      <c r="V44" s="856"/>
    </row>
    <row r="45" spans="1:22" x14ac:dyDescent="0.25">
      <c r="A45" s="859">
        <f>$I$8</f>
        <v>2018</v>
      </c>
      <c r="B45" s="861"/>
      <c r="C45" s="853"/>
      <c r="D45" s="854"/>
      <c r="E45" s="853"/>
      <c r="F45" s="854"/>
      <c r="G45" s="853"/>
      <c r="H45" s="854"/>
      <c r="I45" s="855">
        <f>'LOB1 Net Loss &amp; LAE p15'!I45:J45+'LOB2 Net Loss &amp; LAE p 17'!I45:J45+'LOB3 Net Loss &amp; LAE p 19'!I45:J45+'LOB4 Net Loss &amp; LAE p 21'!I45:J45+'LOB5 Net Loss &amp; LAE p 23'!I45:J45+'LOB6 Net Loss &amp; LAE p 25'!I45:J45+'LOB7 Net Loss &amp; LAE p 27'!I45:J45+'LOB8 Net Loss &amp; LAE p 29'!I45:J45+'LOB9 Net Loss &amp; LAE p31'!I45:J45+'LOB10 Net Loss &amp; LAE p33'!I45:J45</f>
        <v>0</v>
      </c>
      <c r="J45" s="856"/>
      <c r="K45" s="855">
        <f>'LOB1 Net Loss &amp; LAE p15'!K45:L45+'LOB2 Net Loss &amp; LAE p 17'!K45:L45+'LOB3 Net Loss &amp; LAE p 19'!K45:L45+'LOB4 Net Loss &amp; LAE p 21'!K45:L45+'LOB5 Net Loss &amp; LAE p 23'!K45:L45+'LOB6 Net Loss &amp; LAE p 25'!K45:L45+'LOB7 Net Loss &amp; LAE p 27'!K45:L45+'LOB8 Net Loss &amp; LAE p 29'!K45:L45+'LOB9 Net Loss &amp; LAE p31'!K45:L45+'LOB10 Net Loss &amp; LAE p33'!K45:L45</f>
        <v>0</v>
      </c>
      <c r="L45" s="856"/>
      <c r="M45" s="855">
        <f>'LOB1 Net Loss &amp; LAE p15'!M45:N45+'LOB2 Net Loss &amp; LAE p 17'!M45:N45+'LOB3 Net Loss &amp; LAE p 19'!M45:N45+'LOB4 Net Loss &amp; LAE p 21'!M45:N45+'LOB5 Net Loss &amp; LAE p 23'!M45:N45+'LOB6 Net Loss &amp; LAE p 25'!M45:N45+'LOB7 Net Loss &amp; LAE p 27'!M45:N45+'LOB8 Net Loss &amp; LAE p 29'!M45:N45+'LOB9 Net Loss &amp; LAE p31'!M45:N45+'LOB10 Net Loss &amp; LAE p33'!M45:N45</f>
        <v>0</v>
      </c>
      <c r="N45" s="856"/>
      <c r="O45" s="855">
        <f>'LOB1 Net Loss &amp; LAE p15'!O45:P45+'LOB2 Net Loss &amp; LAE p 17'!O45:P45+'LOB3 Net Loss &amp; LAE p 19'!O45:P45+'LOB4 Net Loss &amp; LAE p 21'!O45:P45+'LOB5 Net Loss &amp; LAE p 23'!O45:P45+'LOB6 Net Loss &amp; LAE p 25'!O45:P45+'LOB7 Net Loss &amp; LAE p 27'!O45:P45+'LOB8 Net Loss &amp; LAE p 29'!O45:P45+'LOB9 Net Loss &amp; LAE p31'!O45:P45+'LOB10 Net Loss &amp; LAE p33'!O45:P45</f>
        <v>0</v>
      </c>
      <c r="P45" s="856"/>
      <c r="Q45" s="855">
        <f>'LOB1 Net Loss &amp; LAE p15'!Q45:R45+'LOB2 Net Loss &amp; LAE p 17'!Q45:R45+'LOB3 Net Loss &amp; LAE p 19'!Q45:R45+'LOB4 Net Loss &amp; LAE p 21'!Q45:R45+'LOB5 Net Loss &amp; LAE p 23'!Q45:R45+'LOB6 Net Loss &amp; LAE p 25'!Q45:R45+'LOB7 Net Loss &amp; LAE p 27'!Q45:R45+'LOB8 Net Loss &amp; LAE p 29'!Q45:R45+'LOB9 Net Loss &amp; LAE p31'!Q45:R45+'LOB10 Net Loss &amp; LAE p33'!Q45:R45</f>
        <v>0</v>
      </c>
      <c r="R45" s="856"/>
      <c r="S45" s="855">
        <f>'LOB1 Net Loss &amp; LAE p15'!S45:T45+'LOB2 Net Loss &amp; LAE p 17'!S45:T45+'LOB3 Net Loss &amp; LAE p 19'!S45:T45+'LOB4 Net Loss &amp; LAE p 21'!S45:T45+'LOB5 Net Loss &amp; LAE p 23'!S45:T45+'LOB6 Net Loss &amp; LAE p 25'!S45:T45+'LOB7 Net Loss &amp; LAE p 27'!S45:T45+'LOB8 Net Loss &amp; LAE p 29'!S45:T45+'LOB9 Net Loss &amp; LAE p31'!S45:T45+'LOB10 Net Loss &amp; LAE p33'!S45:T45</f>
        <v>0</v>
      </c>
      <c r="T45" s="856"/>
      <c r="U45" s="855">
        <f>'LOB1 Net Loss &amp; LAE p15'!U45:V45+'LOB2 Net Loss &amp; LAE p 17'!U45:V45+'LOB3 Net Loss &amp; LAE p 19'!U45:V45+'LOB4 Net Loss &amp; LAE p 21'!U45:V45+'LOB5 Net Loss &amp; LAE p 23'!U45:V45+'LOB6 Net Loss &amp; LAE p 25'!U45:V45+'LOB7 Net Loss &amp; LAE p 27'!U45:V45+'LOB8 Net Loss &amp; LAE p 29'!U45:V45+'LOB9 Net Loss &amp; LAE p31'!U45:V45+'LOB10 Net Loss &amp; LAE p33'!U45:V45</f>
        <v>0</v>
      </c>
      <c r="V45" s="856"/>
    </row>
    <row r="46" spans="1:22" x14ac:dyDescent="0.25">
      <c r="A46" s="859">
        <f>$K$8</f>
        <v>2019</v>
      </c>
      <c r="B46" s="861"/>
      <c r="C46" s="853"/>
      <c r="D46" s="854"/>
      <c r="E46" s="853"/>
      <c r="F46" s="854"/>
      <c r="G46" s="853"/>
      <c r="H46" s="854"/>
      <c r="I46" s="853"/>
      <c r="J46" s="854"/>
      <c r="K46" s="855">
        <f>'LOB1 Net Loss &amp; LAE p15'!K46:L46+'LOB2 Net Loss &amp; LAE p 17'!K46:L46+'LOB3 Net Loss &amp; LAE p 19'!K46:L46+'LOB4 Net Loss &amp; LAE p 21'!K46:L46+'LOB5 Net Loss &amp; LAE p 23'!K46:L46+'LOB6 Net Loss &amp; LAE p 25'!K46:L46+'LOB7 Net Loss &amp; LAE p 27'!K46:L46+'LOB8 Net Loss &amp; LAE p 29'!K46:L46+'LOB9 Net Loss &amp; LAE p31'!K46:L46+'LOB10 Net Loss &amp; LAE p33'!K46:L46</f>
        <v>0</v>
      </c>
      <c r="L46" s="856"/>
      <c r="M46" s="855">
        <f>'LOB1 Net Loss &amp; LAE p15'!M46:N46+'LOB2 Net Loss &amp; LAE p 17'!M46:N46+'LOB3 Net Loss &amp; LAE p 19'!M46:N46+'LOB4 Net Loss &amp; LAE p 21'!M46:N46+'LOB5 Net Loss &amp; LAE p 23'!M46:N46+'LOB6 Net Loss &amp; LAE p 25'!M46:N46+'LOB7 Net Loss &amp; LAE p 27'!M46:N46+'LOB8 Net Loss &amp; LAE p 29'!M46:N46+'LOB9 Net Loss &amp; LAE p31'!M46:N46+'LOB10 Net Loss &amp; LAE p33'!M46:N46</f>
        <v>0</v>
      </c>
      <c r="N46" s="856"/>
      <c r="O46" s="855">
        <f>'LOB1 Net Loss &amp; LAE p15'!O46:P46+'LOB2 Net Loss &amp; LAE p 17'!O46:P46+'LOB3 Net Loss &amp; LAE p 19'!O46:P46+'LOB4 Net Loss &amp; LAE p 21'!O46:P46+'LOB5 Net Loss &amp; LAE p 23'!O46:P46+'LOB6 Net Loss &amp; LAE p 25'!O46:P46+'LOB7 Net Loss &amp; LAE p 27'!O46:P46+'LOB8 Net Loss &amp; LAE p 29'!O46:P46+'LOB9 Net Loss &amp; LAE p31'!O46:P46+'LOB10 Net Loss &amp; LAE p33'!O46:P46</f>
        <v>0</v>
      </c>
      <c r="P46" s="856"/>
      <c r="Q46" s="855">
        <f>'LOB1 Net Loss &amp; LAE p15'!Q46:R46+'LOB2 Net Loss &amp; LAE p 17'!Q46:R46+'LOB3 Net Loss &amp; LAE p 19'!Q46:R46+'LOB4 Net Loss &amp; LAE p 21'!Q46:R46+'LOB5 Net Loss &amp; LAE p 23'!Q46:R46+'LOB6 Net Loss &amp; LAE p 25'!Q46:R46+'LOB7 Net Loss &amp; LAE p 27'!Q46:R46+'LOB8 Net Loss &amp; LAE p 29'!Q46:R46+'LOB9 Net Loss &amp; LAE p31'!Q46:R46+'LOB10 Net Loss &amp; LAE p33'!Q46:R46</f>
        <v>0</v>
      </c>
      <c r="R46" s="856"/>
      <c r="S46" s="855">
        <f>'LOB1 Net Loss &amp; LAE p15'!S46:T46+'LOB2 Net Loss &amp; LAE p 17'!S46:T46+'LOB3 Net Loss &amp; LAE p 19'!S46:T46+'LOB4 Net Loss &amp; LAE p 21'!S46:T46+'LOB5 Net Loss &amp; LAE p 23'!S46:T46+'LOB6 Net Loss &amp; LAE p 25'!S46:T46+'LOB7 Net Loss &amp; LAE p 27'!S46:T46+'LOB8 Net Loss &amp; LAE p 29'!S46:T46+'LOB9 Net Loss &amp; LAE p31'!S46:T46+'LOB10 Net Loss &amp; LAE p33'!S46:T46</f>
        <v>0</v>
      </c>
      <c r="T46" s="856"/>
      <c r="U46" s="855">
        <f>'LOB1 Net Loss &amp; LAE p15'!U46:V46+'LOB2 Net Loss &amp; LAE p 17'!U46:V46+'LOB3 Net Loss &amp; LAE p 19'!U46:V46+'LOB4 Net Loss &amp; LAE p 21'!U46:V46+'LOB5 Net Loss &amp; LAE p 23'!U46:V46+'LOB6 Net Loss &amp; LAE p 25'!U46:V46+'LOB7 Net Loss &amp; LAE p 27'!U46:V46+'LOB8 Net Loss &amp; LAE p 29'!U46:V46+'LOB9 Net Loss &amp; LAE p31'!U46:V46+'LOB10 Net Loss &amp; LAE p33'!U46:V46</f>
        <v>0</v>
      </c>
      <c r="V46" s="856"/>
    </row>
    <row r="47" spans="1:22" x14ac:dyDescent="0.25">
      <c r="A47" s="859">
        <f>$M$8</f>
        <v>2020</v>
      </c>
      <c r="B47" s="861"/>
      <c r="C47" s="853"/>
      <c r="D47" s="854"/>
      <c r="E47" s="853"/>
      <c r="F47" s="854"/>
      <c r="G47" s="853"/>
      <c r="H47" s="854"/>
      <c r="I47" s="853"/>
      <c r="J47" s="854"/>
      <c r="K47" s="853"/>
      <c r="L47" s="854"/>
      <c r="M47" s="855">
        <f>'LOB1 Net Loss &amp; LAE p15'!M47:N47+'LOB2 Net Loss &amp; LAE p 17'!M47:N47+'LOB3 Net Loss &amp; LAE p 19'!M47:N47+'LOB4 Net Loss &amp; LAE p 21'!M47:N47+'LOB5 Net Loss &amp; LAE p 23'!M47:N47+'LOB6 Net Loss &amp; LAE p 25'!M47:N47+'LOB7 Net Loss &amp; LAE p 27'!M47:N47+'LOB8 Net Loss &amp; LAE p 29'!M47:N47+'LOB9 Net Loss &amp; LAE p31'!M47:N47+'LOB10 Net Loss &amp; LAE p33'!M47:N47</f>
        <v>0</v>
      </c>
      <c r="N47" s="856"/>
      <c r="O47" s="855">
        <f>'LOB1 Net Loss &amp; LAE p15'!O47:P47+'LOB2 Net Loss &amp; LAE p 17'!O47:P47+'LOB3 Net Loss &amp; LAE p 19'!O47:P47+'LOB4 Net Loss &amp; LAE p 21'!O47:P47+'LOB5 Net Loss &amp; LAE p 23'!O47:P47+'LOB6 Net Loss &amp; LAE p 25'!O47:P47+'LOB7 Net Loss &amp; LAE p 27'!O47:P47+'LOB8 Net Loss &amp; LAE p 29'!O47:P47+'LOB9 Net Loss &amp; LAE p31'!O47:P47+'LOB10 Net Loss &amp; LAE p33'!O47:P47</f>
        <v>0</v>
      </c>
      <c r="P47" s="856"/>
      <c r="Q47" s="855">
        <f>'LOB1 Net Loss &amp; LAE p15'!Q47:R47+'LOB2 Net Loss &amp; LAE p 17'!Q47:R47+'LOB3 Net Loss &amp; LAE p 19'!Q47:R47+'LOB4 Net Loss &amp; LAE p 21'!Q47:R47+'LOB5 Net Loss &amp; LAE p 23'!Q47:R47+'LOB6 Net Loss &amp; LAE p 25'!Q47:R47+'LOB7 Net Loss &amp; LAE p 27'!Q47:R47+'LOB8 Net Loss &amp; LAE p 29'!Q47:R47+'LOB9 Net Loss &amp; LAE p31'!Q47:R47+'LOB10 Net Loss &amp; LAE p33'!Q47:R47</f>
        <v>0</v>
      </c>
      <c r="R47" s="856"/>
      <c r="S47" s="855">
        <f>'LOB1 Net Loss &amp; LAE p15'!S47:T47+'LOB2 Net Loss &amp; LAE p 17'!S47:T47+'LOB3 Net Loss &amp; LAE p 19'!S47:T47+'LOB4 Net Loss &amp; LAE p 21'!S47:T47+'LOB5 Net Loss &amp; LAE p 23'!S47:T47+'LOB6 Net Loss &amp; LAE p 25'!S47:T47+'LOB7 Net Loss &amp; LAE p 27'!S47:T47+'LOB8 Net Loss &amp; LAE p 29'!S47:T47+'LOB9 Net Loss &amp; LAE p31'!S47:T47+'LOB10 Net Loss &amp; LAE p33'!S47:T47</f>
        <v>0</v>
      </c>
      <c r="T47" s="856"/>
      <c r="U47" s="855">
        <f>'LOB1 Net Loss &amp; LAE p15'!U47:V47+'LOB2 Net Loss &amp; LAE p 17'!U47:V47+'LOB3 Net Loss &amp; LAE p 19'!U47:V47+'LOB4 Net Loss &amp; LAE p 21'!U47:V47+'LOB5 Net Loss &amp; LAE p 23'!U47:V47+'LOB6 Net Loss &amp; LAE p 25'!U47:V47+'LOB7 Net Loss &amp; LAE p 27'!U47:V47+'LOB8 Net Loss &amp; LAE p 29'!U47:V47+'LOB9 Net Loss &amp; LAE p31'!U47:V47+'LOB10 Net Loss &amp; LAE p33'!U47:V47</f>
        <v>0</v>
      </c>
      <c r="V47" s="856"/>
    </row>
    <row r="48" spans="1:22" x14ac:dyDescent="0.25">
      <c r="A48" s="859">
        <f>$O$8</f>
        <v>2021</v>
      </c>
      <c r="B48" s="861"/>
      <c r="C48" s="853"/>
      <c r="D48" s="854"/>
      <c r="E48" s="853"/>
      <c r="F48" s="854"/>
      <c r="G48" s="853"/>
      <c r="H48" s="854"/>
      <c r="I48" s="853"/>
      <c r="J48" s="854"/>
      <c r="K48" s="853"/>
      <c r="L48" s="854"/>
      <c r="M48" s="853"/>
      <c r="N48" s="854"/>
      <c r="O48" s="855">
        <f>'LOB1 Net Loss &amp; LAE p15'!O48:P48+'LOB2 Net Loss &amp; LAE p 17'!O48:P48+'LOB3 Net Loss &amp; LAE p 19'!O48:P48+'LOB4 Net Loss &amp; LAE p 21'!O48:P48+'LOB5 Net Loss &amp; LAE p 23'!O48:P48+'LOB6 Net Loss &amp; LAE p 25'!O48:P48+'LOB7 Net Loss &amp; LAE p 27'!O48:P48+'LOB8 Net Loss &amp; LAE p 29'!O48:P48+'LOB9 Net Loss &amp; LAE p31'!O48:P48+'LOB10 Net Loss &amp; LAE p33'!O48:P48</f>
        <v>0</v>
      </c>
      <c r="P48" s="856"/>
      <c r="Q48" s="855">
        <f>'LOB1 Net Loss &amp; LAE p15'!Q48:R48+'LOB2 Net Loss &amp; LAE p 17'!Q48:R48+'LOB3 Net Loss &amp; LAE p 19'!Q48:R48+'LOB4 Net Loss &amp; LAE p 21'!Q48:R48+'LOB5 Net Loss &amp; LAE p 23'!Q48:R48+'LOB6 Net Loss &amp; LAE p 25'!Q48:R48+'LOB7 Net Loss &amp; LAE p 27'!Q48:R48+'LOB8 Net Loss &amp; LAE p 29'!Q48:R48+'LOB9 Net Loss &amp; LAE p31'!Q48:R48+'LOB10 Net Loss &amp; LAE p33'!Q48:R48</f>
        <v>0</v>
      </c>
      <c r="R48" s="856"/>
      <c r="S48" s="855">
        <f>'LOB1 Net Loss &amp; LAE p15'!S48:T48+'LOB2 Net Loss &amp; LAE p 17'!S48:T48+'LOB3 Net Loss &amp; LAE p 19'!S48:T48+'LOB4 Net Loss &amp; LAE p 21'!S48:T48+'LOB5 Net Loss &amp; LAE p 23'!S48:T48+'LOB6 Net Loss &amp; LAE p 25'!S48:T48+'LOB7 Net Loss &amp; LAE p 27'!S48:T48+'LOB8 Net Loss &amp; LAE p 29'!S48:T48+'LOB9 Net Loss &amp; LAE p31'!S48:T48+'LOB10 Net Loss &amp; LAE p33'!S48:T48</f>
        <v>0</v>
      </c>
      <c r="T48" s="856"/>
      <c r="U48" s="855">
        <f>'LOB1 Net Loss &amp; LAE p15'!U48:V48+'LOB2 Net Loss &amp; LAE p 17'!U48:V48+'LOB3 Net Loss &amp; LAE p 19'!U48:V48+'LOB4 Net Loss &amp; LAE p 21'!U48:V48+'LOB5 Net Loss &amp; LAE p 23'!U48:V48+'LOB6 Net Loss &amp; LAE p 25'!U48:V48+'LOB7 Net Loss &amp; LAE p 27'!U48:V48+'LOB8 Net Loss &amp; LAE p 29'!U48:V48+'LOB9 Net Loss &amp; LAE p31'!U48:V48+'LOB10 Net Loss &amp; LAE p33'!U48:V48</f>
        <v>0</v>
      </c>
      <c r="V48" s="856"/>
    </row>
    <row r="49" spans="1:22" x14ac:dyDescent="0.25">
      <c r="A49" s="859">
        <f>$Q$8</f>
        <v>2022</v>
      </c>
      <c r="B49" s="861"/>
      <c r="C49" s="853"/>
      <c r="D49" s="854"/>
      <c r="E49" s="853"/>
      <c r="F49" s="854"/>
      <c r="G49" s="853"/>
      <c r="H49" s="854"/>
      <c r="I49" s="853"/>
      <c r="J49" s="854"/>
      <c r="K49" s="853"/>
      <c r="L49" s="854"/>
      <c r="M49" s="853"/>
      <c r="N49" s="854"/>
      <c r="O49" s="853"/>
      <c r="P49" s="854"/>
      <c r="Q49" s="855">
        <f>'LOB1 Net Loss &amp; LAE p15'!Q49:R49+'LOB2 Net Loss &amp; LAE p 17'!Q49:R49+'LOB3 Net Loss &amp; LAE p 19'!Q49:R49+'LOB4 Net Loss &amp; LAE p 21'!Q49:R49+'LOB5 Net Loss &amp; LAE p 23'!Q49:R49+'LOB6 Net Loss &amp; LAE p 25'!Q49:R49+'LOB7 Net Loss &amp; LAE p 27'!Q49:R49+'LOB8 Net Loss &amp; LAE p 29'!Q49:R49+'LOB9 Net Loss &amp; LAE p31'!Q49:R49+'LOB10 Net Loss &amp; LAE p33'!Q49:R49</f>
        <v>0</v>
      </c>
      <c r="R49" s="856"/>
      <c r="S49" s="855">
        <f>'LOB1 Net Loss &amp; LAE p15'!S49:T49+'LOB2 Net Loss &amp; LAE p 17'!S49:T49+'LOB3 Net Loss &amp; LAE p 19'!S49:T49+'LOB4 Net Loss &amp; LAE p 21'!S49:T49+'LOB5 Net Loss &amp; LAE p 23'!S49:T49+'LOB6 Net Loss &amp; LAE p 25'!S49:T49+'LOB7 Net Loss &amp; LAE p 27'!S49:T49+'LOB8 Net Loss &amp; LAE p 29'!S49:T49+'LOB9 Net Loss &amp; LAE p31'!S49:T49+'LOB10 Net Loss &amp; LAE p33'!S49:T49</f>
        <v>0</v>
      </c>
      <c r="T49" s="856"/>
      <c r="U49" s="855">
        <f>'LOB1 Net Loss &amp; LAE p15'!U49:V49+'LOB2 Net Loss &amp; LAE p 17'!U49:V49+'LOB3 Net Loss &amp; LAE p 19'!U49:V49+'LOB4 Net Loss &amp; LAE p 21'!U49:V49+'LOB5 Net Loss &amp; LAE p 23'!U49:V49+'LOB6 Net Loss &amp; LAE p 25'!U49:V49+'LOB7 Net Loss &amp; LAE p 27'!U49:V49+'LOB8 Net Loss &amp; LAE p 29'!U49:V49+'LOB9 Net Loss &amp; LAE p31'!U49:V49+'LOB10 Net Loss &amp; LAE p33'!U49:V49</f>
        <v>0</v>
      </c>
      <c r="V49" s="856"/>
    </row>
    <row r="50" spans="1:22" x14ac:dyDescent="0.25">
      <c r="A50" s="859">
        <f>$S$8</f>
        <v>2023</v>
      </c>
      <c r="B50" s="860"/>
      <c r="C50" s="853"/>
      <c r="D50" s="854"/>
      <c r="E50" s="853"/>
      <c r="F50" s="854"/>
      <c r="G50" s="853"/>
      <c r="H50" s="854"/>
      <c r="I50" s="853"/>
      <c r="J50" s="854"/>
      <c r="K50" s="853"/>
      <c r="L50" s="854"/>
      <c r="M50" s="853"/>
      <c r="N50" s="854"/>
      <c r="O50" s="853"/>
      <c r="P50" s="854"/>
      <c r="Q50" s="853"/>
      <c r="R50" s="854"/>
      <c r="S50" s="855">
        <f>'LOB1 Net Loss &amp; LAE p15'!S50:T50+'LOB2 Net Loss &amp; LAE p 17'!S50:T50+'LOB3 Net Loss &amp; LAE p 19'!S50:T50+'LOB4 Net Loss &amp; LAE p 21'!S50:T50+'LOB5 Net Loss &amp; LAE p 23'!S50:T50+'LOB6 Net Loss &amp; LAE p 25'!S50:T50+'LOB7 Net Loss &amp; LAE p 27'!S50:T50+'LOB8 Net Loss &amp; LAE p 29'!S50:T50+'LOB9 Net Loss &amp; LAE p31'!S50:T50+'LOB10 Net Loss &amp; LAE p33'!S50:T50</f>
        <v>0</v>
      </c>
      <c r="T50" s="856"/>
      <c r="U50" s="855">
        <f>'LOB1 Net Loss &amp; LAE p15'!U50:V50+'LOB2 Net Loss &amp; LAE p 17'!U50:V50+'LOB3 Net Loss &amp; LAE p 19'!U50:V50+'LOB4 Net Loss &amp; LAE p 21'!U50:V50+'LOB5 Net Loss &amp; LAE p 23'!U50:V50+'LOB6 Net Loss &amp; LAE p 25'!U50:V50+'LOB7 Net Loss &amp; LAE p 27'!U50:V50+'LOB8 Net Loss &amp; LAE p 29'!U50:V50+'LOB9 Net Loss &amp; LAE p31'!U50:V50+'LOB10 Net Loss &amp; LAE p33'!U50:V50</f>
        <v>0</v>
      </c>
      <c r="V50" s="856"/>
    </row>
    <row r="51" spans="1:22" ht="15.75" thickBot="1" x14ac:dyDescent="0.3">
      <c r="A51" s="857">
        <f>$U$8</f>
        <v>2024</v>
      </c>
      <c r="B51" s="858"/>
      <c r="C51" s="849"/>
      <c r="D51" s="850"/>
      <c r="E51" s="849"/>
      <c r="F51" s="850"/>
      <c r="G51" s="849"/>
      <c r="H51" s="850"/>
      <c r="I51" s="849"/>
      <c r="J51" s="850"/>
      <c r="K51" s="849"/>
      <c r="L51" s="850"/>
      <c r="M51" s="849"/>
      <c r="N51" s="850"/>
      <c r="O51" s="849"/>
      <c r="P51" s="850"/>
      <c r="Q51" s="849"/>
      <c r="R51" s="850"/>
      <c r="S51" s="849"/>
      <c r="T51" s="850"/>
      <c r="U51" s="851">
        <f>'LOB1 Net Loss &amp; LAE p15'!U51:V51+'LOB2 Net Loss &amp; LAE p 17'!U51:V51+'LOB3 Net Loss &amp; LAE p 19'!U51:V51+'LOB4 Net Loss &amp; LAE p 21'!U51:V51+'LOB5 Net Loss &amp; LAE p 23'!U51:V51+'LOB6 Net Loss &amp; LAE p 25'!U51:V51+'LOB7 Net Loss &amp; LAE p 27'!U51:V51+'LOB8 Net Loss &amp; LAE p 29'!U51:V51+'LOB9 Net Loss &amp; LAE p31'!U51:V51+'LOB10 Net Loss &amp; LAE p33'!U51:V51</f>
        <v>0</v>
      </c>
      <c r="V51" s="852"/>
    </row>
    <row r="52" spans="1:22" ht="15.75" thickBot="1" x14ac:dyDescent="0.3">
      <c r="U52" s="875">
        <f>SUM(U42:V51)</f>
        <v>0</v>
      </c>
      <c r="V52" s="877"/>
    </row>
  </sheetData>
  <mergeCells count="373">
    <mergeCell ref="U52:V52"/>
    <mergeCell ref="U20:V20"/>
    <mergeCell ref="K8:L9"/>
    <mergeCell ref="M8:N9"/>
    <mergeCell ref="O8:P9"/>
    <mergeCell ref="Q8:R9"/>
    <mergeCell ref="S8:T9"/>
    <mergeCell ref="U8:V9"/>
    <mergeCell ref="A1:M1"/>
    <mergeCell ref="O1:Q1"/>
    <mergeCell ref="A2:V2"/>
    <mergeCell ref="A3:V5"/>
    <mergeCell ref="A7:B9"/>
    <mergeCell ref="C7:V7"/>
    <mergeCell ref="C8:D9"/>
    <mergeCell ref="E8:F9"/>
    <mergeCell ref="G8:H9"/>
    <mergeCell ref="I8:J9"/>
    <mergeCell ref="A11:B11"/>
    <mergeCell ref="C11:D11"/>
    <mergeCell ref="E11:F11"/>
    <mergeCell ref="G11:H11"/>
    <mergeCell ref="I11:J11"/>
    <mergeCell ref="A10:B10"/>
    <mergeCell ref="C10:D10"/>
    <mergeCell ref="E10:F10"/>
    <mergeCell ref="G10:H10"/>
    <mergeCell ref="I10:J10"/>
    <mergeCell ref="K11:L11"/>
    <mergeCell ref="M11:N11"/>
    <mergeCell ref="O11:P11"/>
    <mergeCell ref="Q11:R11"/>
    <mergeCell ref="S11:T11"/>
    <mergeCell ref="U11:V11"/>
    <mergeCell ref="M10:N10"/>
    <mergeCell ref="O10:P10"/>
    <mergeCell ref="Q10:R10"/>
    <mergeCell ref="S10:T10"/>
    <mergeCell ref="U10:V10"/>
    <mergeCell ref="K10:L10"/>
    <mergeCell ref="A13:B13"/>
    <mergeCell ref="C13:D13"/>
    <mergeCell ref="E13:F13"/>
    <mergeCell ref="G13:H13"/>
    <mergeCell ref="I13:J13"/>
    <mergeCell ref="A12:B12"/>
    <mergeCell ref="C12:D12"/>
    <mergeCell ref="E12:F12"/>
    <mergeCell ref="G12:H12"/>
    <mergeCell ref="I12:J12"/>
    <mergeCell ref="K13:L13"/>
    <mergeCell ref="M13:N13"/>
    <mergeCell ref="O13:P13"/>
    <mergeCell ref="Q13:R13"/>
    <mergeCell ref="S13:T13"/>
    <mergeCell ref="U13:V13"/>
    <mergeCell ref="M12:N12"/>
    <mergeCell ref="O12:P12"/>
    <mergeCell ref="Q12:R12"/>
    <mergeCell ref="S12:T12"/>
    <mergeCell ref="U12:V12"/>
    <mergeCell ref="K12:L12"/>
    <mergeCell ref="A15:B15"/>
    <mergeCell ref="C15:D15"/>
    <mergeCell ref="E15:F15"/>
    <mergeCell ref="G15:H15"/>
    <mergeCell ref="I15:J15"/>
    <mergeCell ref="A14:B14"/>
    <mergeCell ref="C14:D14"/>
    <mergeCell ref="E14:F14"/>
    <mergeCell ref="G14:H14"/>
    <mergeCell ref="I14:J14"/>
    <mergeCell ref="K15:L15"/>
    <mergeCell ref="M15:N15"/>
    <mergeCell ref="O15:P15"/>
    <mergeCell ref="Q15:R15"/>
    <mergeCell ref="S15:T15"/>
    <mergeCell ref="U15:V15"/>
    <mergeCell ref="M14:N14"/>
    <mergeCell ref="O14:P14"/>
    <mergeCell ref="Q14:R14"/>
    <mergeCell ref="S14:T14"/>
    <mergeCell ref="U14:V14"/>
    <mergeCell ref="K14:L14"/>
    <mergeCell ref="A17:B17"/>
    <mergeCell ref="C17:D17"/>
    <mergeCell ref="E17:F17"/>
    <mergeCell ref="G17:H17"/>
    <mergeCell ref="I17:J17"/>
    <mergeCell ref="A16:B16"/>
    <mergeCell ref="C16:D16"/>
    <mergeCell ref="E16:F16"/>
    <mergeCell ref="G16:H16"/>
    <mergeCell ref="I16:J16"/>
    <mergeCell ref="K17:L17"/>
    <mergeCell ref="M17:N17"/>
    <mergeCell ref="O17:P17"/>
    <mergeCell ref="Q17:R17"/>
    <mergeCell ref="S17:T17"/>
    <mergeCell ref="U17:V17"/>
    <mergeCell ref="M16:N16"/>
    <mergeCell ref="O16:P16"/>
    <mergeCell ref="Q16:R16"/>
    <mergeCell ref="S16:T16"/>
    <mergeCell ref="U16:V16"/>
    <mergeCell ref="K16:L16"/>
    <mergeCell ref="M18:N18"/>
    <mergeCell ref="O18:P18"/>
    <mergeCell ref="Q18:R18"/>
    <mergeCell ref="S18:T18"/>
    <mergeCell ref="U18:V18"/>
    <mergeCell ref="K18:L18"/>
    <mergeCell ref="A19:B19"/>
    <mergeCell ref="C19:D19"/>
    <mergeCell ref="E19:F19"/>
    <mergeCell ref="G19:H19"/>
    <mergeCell ref="I19:J19"/>
    <mergeCell ref="A18:B18"/>
    <mergeCell ref="C18:D18"/>
    <mergeCell ref="E18:F18"/>
    <mergeCell ref="G18:H18"/>
    <mergeCell ref="I18:J18"/>
    <mergeCell ref="M24:N25"/>
    <mergeCell ref="O24:P25"/>
    <mergeCell ref="Q24:R25"/>
    <mergeCell ref="Q26:R26"/>
    <mergeCell ref="S26:T26"/>
    <mergeCell ref="U26:V26"/>
    <mergeCell ref="K19:L19"/>
    <mergeCell ref="M19:N19"/>
    <mergeCell ref="O19:P19"/>
    <mergeCell ref="Q19:R19"/>
    <mergeCell ref="S19:T19"/>
    <mergeCell ref="U19:V19"/>
    <mergeCell ref="A29:B29"/>
    <mergeCell ref="C29:D29"/>
    <mergeCell ref="E29:F29"/>
    <mergeCell ref="G29:H29"/>
    <mergeCell ref="I29:J29"/>
    <mergeCell ref="K29:L29"/>
    <mergeCell ref="M29:N29"/>
    <mergeCell ref="S24:T25"/>
    <mergeCell ref="U24:V25"/>
    <mergeCell ref="A26:B26"/>
    <mergeCell ref="C26:D26"/>
    <mergeCell ref="E26:F26"/>
    <mergeCell ref="G26:H26"/>
    <mergeCell ref="I26:J26"/>
    <mergeCell ref="K26:L26"/>
    <mergeCell ref="M26:N26"/>
    <mergeCell ref="O26:P26"/>
    <mergeCell ref="A23:B25"/>
    <mergeCell ref="C23:V23"/>
    <mergeCell ref="C24:D25"/>
    <mergeCell ref="E24:F25"/>
    <mergeCell ref="G24:H25"/>
    <mergeCell ref="I24:J25"/>
    <mergeCell ref="K24:L25"/>
    <mergeCell ref="O27:P27"/>
    <mergeCell ref="Q27:R27"/>
    <mergeCell ref="S27:T27"/>
    <mergeCell ref="U27:V27"/>
    <mergeCell ref="A28:B28"/>
    <mergeCell ref="C28:D28"/>
    <mergeCell ref="E28:F28"/>
    <mergeCell ref="G28:H28"/>
    <mergeCell ref="I28:J28"/>
    <mergeCell ref="K28:L28"/>
    <mergeCell ref="A27:B27"/>
    <mergeCell ref="C27:D27"/>
    <mergeCell ref="E27:F27"/>
    <mergeCell ref="G27:H27"/>
    <mergeCell ref="I27:J27"/>
    <mergeCell ref="K27:L27"/>
    <mergeCell ref="M27:N27"/>
    <mergeCell ref="O29:P29"/>
    <mergeCell ref="Q29:R29"/>
    <mergeCell ref="S29:T29"/>
    <mergeCell ref="U29:V29"/>
    <mergeCell ref="M28:N28"/>
    <mergeCell ref="O28:P28"/>
    <mergeCell ref="Q28:R28"/>
    <mergeCell ref="S28:T28"/>
    <mergeCell ref="U28:V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V31"/>
    <mergeCell ref="M30:N30"/>
    <mergeCell ref="O30:P30"/>
    <mergeCell ref="Q30:R30"/>
    <mergeCell ref="S30:T30"/>
    <mergeCell ref="U30:V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V33"/>
    <mergeCell ref="M32:N32"/>
    <mergeCell ref="O32:P32"/>
    <mergeCell ref="Q32:R32"/>
    <mergeCell ref="S32:T32"/>
    <mergeCell ref="U32:V32"/>
    <mergeCell ref="K32:L32"/>
    <mergeCell ref="M34:N34"/>
    <mergeCell ref="O34:P34"/>
    <mergeCell ref="Q34:R34"/>
    <mergeCell ref="S34:T34"/>
    <mergeCell ref="U34:V34"/>
    <mergeCell ref="K34:L34"/>
    <mergeCell ref="A35:B35"/>
    <mergeCell ref="C35:D35"/>
    <mergeCell ref="E35:F35"/>
    <mergeCell ref="G35:H35"/>
    <mergeCell ref="I35:J35"/>
    <mergeCell ref="A34:B34"/>
    <mergeCell ref="C34:D34"/>
    <mergeCell ref="E34:F34"/>
    <mergeCell ref="G34:H34"/>
    <mergeCell ref="I34:J34"/>
    <mergeCell ref="M40:N41"/>
    <mergeCell ref="O40:P41"/>
    <mergeCell ref="Q40:R41"/>
    <mergeCell ref="Q42:R42"/>
    <mergeCell ref="S42:T42"/>
    <mergeCell ref="U42:V42"/>
    <mergeCell ref="K35:L35"/>
    <mergeCell ref="M35:N35"/>
    <mergeCell ref="O35:P35"/>
    <mergeCell ref="Q35:R35"/>
    <mergeCell ref="S35:T35"/>
    <mergeCell ref="U35:V35"/>
    <mergeCell ref="U36:V36"/>
    <mergeCell ref="A45:B45"/>
    <mergeCell ref="C45:D45"/>
    <mergeCell ref="E45:F45"/>
    <mergeCell ref="G45:H45"/>
    <mergeCell ref="I45:J45"/>
    <mergeCell ref="K45:L45"/>
    <mergeCell ref="M45:N45"/>
    <mergeCell ref="S40:T41"/>
    <mergeCell ref="U40:V41"/>
    <mergeCell ref="A42:B42"/>
    <mergeCell ref="C42:D42"/>
    <mergeCell ref="E42:F42"/>
    <mergeCell ref="G42:H42"/>
    <mergeCell ref="I42:J42"/>
    <mergeCell ref="K42:L42"/>
    <mergeCell ref="M42:N42"/>
    <mergeCell ref="O42:P42"/>
    <mergeCell ref="A39:B41"/>
    <mergeCell ref="C39:V39"/>
    <mergeCell ref="C40:D41"/>
    <mergeCell ref="E40:F41"/>
    <mergeCell ref="G40:H41"/>
    <mergeCell ref="I40:J41"/>
    <mergeCell ref="K40:L41"/>
    <mergeCell ref="O43:P43"/>
    <mergeCell ref="Q43:R43"/>
    <mergeCell ref="S43:T43"/>
    <mergeCell ref="U43:V43"/>
    <mergeCell ref="A44:B44"/>
    <mergeCell ref="C44:D44"/>
    <mergeCell ref="E44:F44"/>
    <mergeCell ref="G44:H44"/>
    <mergeCell ref="I44:J44"/>
    <mergeCell ref="K44:L44"/>
    <mergeCell ref="A43:B43"/>
    <mergeCell ref="C43:D43"/>
    <mergeCell ref="E43:F43"/>
    <mergeCell ref="G43:H43"/>
    <mergeCell ref="I43:J43"/>
    <mergeCell ref="K43:L43"/>
    <mergeCell ref="M43:N43"/>
    <mergeCell ref="O45:P45"/>
    <mergeCell ref="Q45:R45"/>
    <mergeCell ref="S45:T45"/>
    <mergeCell ref="U45:V45"/>
    <mergeCell ref="M44:N44"/>
    <mergeCell ref="O44:P44"/>
    <mergeCell ref="Q44:R44"/>
    <mergeCell ref="S44:T44"/>
    <mergeCell ref="U44:V44"/>
    <mergeCell ref="A47:B47"/>
    <mergeCell ref="C47:D47"/>
    <mergeCell ref="E47:F47"/>
    <mergeCell ref="G47:H47"/>
    <mergeCell ref="I47:J47"/>
    <mergeCell ref="A46:B46"/>
    <mergeCell ref="C46:D46"/>
    <mergeCell ref="E46:F46"/>
    <mergeCell ref="G46:H46"/>
    <mergeCell ref="I46:J46"/>
    <mergeCell ref="K47:L47"/>
    <mergeCell ref="M47:N47"/>
    <mergeCell ref="O47:P47"/>
    <mergeCell ref="Q47:R47"/>
    <mergeCell ref="S47:T47"/>
    <mergeCell ref="U47:V47"/>
    <mergeCell ref="M46:N46"/>
    <mergeCell ref="O46:P46"/>
    <mergeCell ref="Q46:R46"/>
    <mergeCell ref="S46:T46"/>
    <mergeCell ref="U46:V46"/>
    <mergeCell ref="K46:L46"/>
    <mergeCell ref="A49:B49"/>
    <mergeCell ref="C49:D49"/>
    <mergeCell ref="E49:F49"/>
    <mergeCell ref="G49:H49"/>
    <mergeCell ref="I49:J49"/>
    <mergeCell ref="A48:B48"/>
    <mergeCell ref="C48:D48"/>
    <mergeCell ref="E48:F48"/>
    <mergeCell ref="G48:H48"/>
    <mergeCell ref="I48:J48"/>
    <mergeCell ref="K49:L49"/>
    <mergeCell ref="M49:N49"/>
    <mergeCell ref="O49:P49"/>
    <mergeCell ref="Q49:R49"/>
    <mergeCell ref="S49:T49"/>
    <mergeCell ref="U49:V49"/>
    <mergeCell ref="M48:N48"/>
    <mergeCell ref="O48:P48"/>
    <mergeCell ref="Q48:R48"/>
    <mergeCell ref="S48:T48"/>
    <mergeCell ref="U48:V48"/>
    <mergeCell ref="K48:L48"/>
    <mergeCell ref="A51:B51"/>
    <mergeCell ref="C51:D51"/>
    <mergeCell ref="E51:F51"/>
    <mergeCell ref="G51:H51"/>
    <mergeCell ref="I51:J51"/>
    <mergeCell ref="A50:B50"/>
    <mergeCell ref="C50:D50"/>
    <mergeCell ref="E50:F50"/>
    <mergeCell ref="G50:H50"/>
    <mergeCell ref="I50:J50"/>
    <mergeCell ref="K51:L51"/>
    <mergeCell ref="M51:N51"/>
    <mergeCell ref="O51:P51"/>
    <mergeCell ref="Q51:R51"/>
    <mergeCell ref="S51:T51"/>
    <mergeCell ref="U51:V51"/>
    <mergeCell ref="M50:N50"/>
    <mergeCell ref="O50:P50"/>
    <mergeCell ref="Q50:R50"/>
    <mergeCell ref="S50:T50"/>
    <mergeCell ref="U50:V50"/>
    <mergeCell ref="K50:L50"/>
  </mergeCells>
  <printOptions horizontalCentered="1"/>
  <pageMargins left="0.5" right="0.5" top="0.5" bottom="0.5" header="0.3" footer="0.3"/>
  <pageSetup paperSize="5" scale="70" orientation="landscape" horizontalDpi="300" verticalDpi="300" r:id="rId1"/>
  <headerFooter scaleWithDoc="0">
    <oddFooter>&amp;R13.</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AB23"/>
  <sheetViews>
    <sheetView showGridLines="0" zoomScaleNormal="100" workbookViewId="0">
      <selection activeCell="X27" sqref="X27"/>
    </sheetView>
  </sheetViews>
  <sheetFormatPr defaultRowHeight="15" x14ac:dyDescent="0.25"/>
  <cols>
    <col min="1" max="1" width="7.7109375" customWidth="1"/>
    <col min="2" max="2" width="7.5703125" customWidth="1"/>
    <col min="3" max="22" width="7" customWidth="1"/>
    <col min="23" max="23" width="13" customWidth="1"/>
    <col min="24" max="24" width="12.42578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669" t="s">
        <v>385</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2"/>
    </row>
    <row r="4" spans="1:28" ht="15.75" thickBot="1" x14ac:dyDescent="0.3">
      <c r="A4" s="673"/>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5"/>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09"/>
      <c r="X5" s="209"/>
      <c r="Y5" s="209"/>
      <c r="Z5" s="209"/>
      <c r="AA5" s="209"/>
      <c r="AB5" s="211"/>
    </row>
    <row r="6" spans="1:28" ht="16.5" thickTop="1" thickBot="1" x14ac:dyDescent="0.3">
      <c r="A6" s="745" t="s">
        <v>342</v>
      </c>
      <c r="B6" s="906"/>
      <c r="C6" s="212"/>
      <c r="D6" s="911" t="s">
        <v>386</v>
      </c>
      <c r="E6" s="911"/>
      <c r="F6" s="911"/>
      <c r="G6" s="911"/>
      <c r="H6" s="911"/>
      <c r="I6" s="911"/>
      <c r="J6" s="911"/>
      <c r="K6" s="911"/>
      <c r="L6" s="911"/>
      <c r="M6" s="911"/>
      <c r="N6" s="911"/>
      <c r="O6" s="911"/>
      <c r="P6" s="911"/>
      <c r="Q6" s="911"/>
      <c r="R6" s="911"/>
      <c r="S6" s="911"/>
      <c r="T6" s="911"/>
      <c r="U6" s="911"/>
      <c r="V6" s="912"/>
      <c r="W6" s="913" t="s">
        <v>343</v>
      </c>
      <c r="X6" s="914"/>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29" t="s">
        <v>346</v>
      </c>
      <c r="X7" s="929"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+'LOB1 Loss Dev p16 '!C10:D10+'LOB2 Loss Dev p18'!C10:D10+'LOB3 Loss Dev p20'!C10:D10+'LOB4 Loss Dev p22'!C10:D10+'LOB5 Loss Dev p24'!C10:D10+'LOB6 Loss Dev p26'!C10:D10+'LOB7 Loss Dev p28'!C10:D10+'LOB8 Loss Dev p30'!C10:D10+'LOB9Loss Dev p32'!C10:D10+'LOB10 Loss Dev p34'!C10:D10</f>
        <v>0</v>
      </c>
      <c r="D10" s="893"/>
      <c r="E10" s="892">
        <f>+'LOB1 Loss Dev p16 '!E10:F10+'LOB2 Loss Dev p18'!E10:F10+'LOB3 Loss Dev p20'!E10:F10+'LOB4 Loss Dev p22'!E10:F10+'LOB5 Loss Dev p24'!E10:F10+'LOB6 Loss Dev p26'!E10:F10+'LOB7 Loss Dev p28'!E10:F10+'LOB8 Loss Dev p30'!E10:F10+'LOB9Loss Dev p32'!E10:F10+'LOB10 Loss Dev p34'!E10:F10</f>
        <v>0</v>
      </c>
      <c r="F10" s="893"/>
      <c r="G10" s="892">
        <f>+'LOB1 Loss Dev p16 '!G10:H10+'LOB2 Loss Dev p18'!G10:H10+'LOB3 Loss Dev p20'!G10:H10+'LOB4 Loss Dev p22'!G10:H10+'LOB5 Loss Dev p24'!G10:H10+'LOB6 Loss Dev p26'!G10:H10+'LOB7 Loss Dev p28'!G10:H10+'LOB8 Loss Dev p30'!G10:H10+'LOB9Loss Dev p32'!G10:H10+'LOB10 Loss Dev p34'!G10:H10</f>
        <v>0</v>
      </c>
      <c r="H10" s="893"/>
      <c r="I10" s="892">
        <f>+'LOB1 Loss Dev p16 '!I10:J10+'LOB2 Loss Dev p18'!I10:J10+'LOB3 Loss Dev p20'!I10:J10+'LOB4 Loss Dev p22'!I10:J10+'LOB5 Loss Dev p24'!I10:J10+'LOB6 Loss Dev p26'!I10:J10+'LOB7 Loss Dev p28'!I10:J10+'LOB8 Loss Dev p30'!I10:J10+'LOB9Loss Dev p32'!I10:J10+'LOB10 Loss Dev p34'!I10:J10</f>
        <v>0</v>
      </c>
      <c r="J10" s="893"/>
      <c r="K10" s="892">
        <f>+'LOB1 Loss Dev p16 '!K10:L10+'LOB2 Loss Dev p18'!K10:L10+'LOB3 Loss Dev p20'!K10:L10+'LOB4 Loss Dev p22'!K10:L10+'LOB5 Loss Dev p24'!K10:L10+'LOB6 Loss Dev p26'!K10:L10+'LOB7 Loss Dev p28'!K10:L10+'LOB8 Loss Dev p30'!K10:L10+'LOB9Loss Dev p32'!K10:L10+'LOB10 Loss Dev p34'!K10:L10</f>
        <v>0</v>
      </c>
      <c r="L10" s="893"/>
      <c r="M10" s="892">
        <f>+'LOB1 Loss Dev p16 '!M10:N10+'LOB2 Loss Dev p18'!M10:N10+'LOB3 Loss Dev p20'!M10:N10+'LOB4 Loss Dev p22'!M10:N10+'LOB5 Loss Dev p24'!M10:N10+'LOB6 Loss Dev p26'!M10:N10+'LOB7 Loss Dev p28'!M10:N10+'LOB8 Loss Dev p30'!M10:N10+'LOB9Loss Dev p32'!M10:N10+'LOB10 Loss Dev p34'!M10:N10</f>
        <v>0</v>
      </c>
      <c r="N10" s="893"/>
      <c r="O10" s="892">
        <f>+'LOB1 Loss Dev p16 '!O10:P10+'LOB2 Loss Dev p18'!O10:P10+'LOB3 Loss Dev p20'!O10:P10+'LOB4 Loss Dev p22'!O10:P10+'LOB5 Loss Dev p24'!O10:P10+'LOB6 Loss Dev p26'!O10:P10+'LOB7 Loss Dev p28'!O10:P10+'LOB8 Loss Dev p30'!O10:P10+'LOB9Loss Dev p32'!O10:P10+'LOB10 Loss Dev p34'!O10:P10</f>
        <v>0</v>
      </c>
      <c r="P10" s="893"/>
      <c r="Q10" s="892">
        <f>+'LOB1 Loss Dev p16 '!Q10:R10+'LOB2 Loss Dev p18'!Q10:R10+'LOB3 Loss Dev p20'!Q10:R10+'LOB4 Loss Dev p22'!Q10:R10+'LOB5 Loss Dev p24'!Q10:R10+'LOB6 Loss Dev p26'!Q10:R10+'LOB7 Loss Dev p28'!Q10:R10+'LOB8 Loss Dev p30'!Q10:R10+'LOB9Loss Dev p32'!Q10:R10+'LOB10 Loss Dev p34'!Q10:R10</f>
        <v>0</v>
      </c>
      <c r="R10" s="893"/>
      <c r="S10" s="892">
        <f>+'LOB1 Loss Dev p16 '!S10:T10+'LOB2 Loss Dev p18'!S10:T10+'LOB3 Loss Dev p20'!S10:T10+'LOB4 Loss Dev p22'!S10:T10+'LOB5 Loss Dev p24'!S10:T10+'LOB6 Loss Dev p26'!S10:T10+'LOB7 Loss Dev p28'!S10:T10+'LOB8 Loss Dev p30'!S10:T10+'LOB9Loss Dev p32'!S10:T10+'LOB10 Loss Dev p34'!S10:T10</f>
        <v>0</v>
      </c>
      <c r="T10" s="893"/>
      <c r="U10" s="892">
        <f>+'LOB1 Loss Dev p16 '!U10:V10+'LOB2 Loss Dev p18'!U10:V10+'LOB3 Loss Dev p20'!U10:V10+'LOB4 Loss Dev p22'!U10:V10+'LOB5 Loss Dev p24'!U10:V10+'LOB6 Loss Dev p26'!U10:V10+'LOB7 Loss Dev p28'!U10:V10+'LOB8 Loss Dev p30'!U10:V10+'LOB9Loss Dev p32'!U10:V10+'LOB10 Loss Dev p34'!U10:V10</f>
        <v>0</v>
      </c>
      <c r="V10" s="893"/>
      <c r="W10" s="223">
        <f>+'LOB1 Loss Dev p16 '!W10+'LOB2 Loss Dev p18'!W10+'LOB3 Loss Dev p20'!W10+'LOB4 Loss Dev p22'!W10+'LOB5 Loss Dev p24'!W10+'LOB6 Loss Dev p26'!W10+'LOB7 Loss Dev p28'!W10+'LOB8 Loss Dev p30'!W10+'LOB9Loss Dev p32'!W10+'LOB10 Loss Dev p34'!W10</f>
        <v>0</v>
      </c>
      <c r="X10" s="223">
        <f>+'LOB1 Loss Dev p16 '!X10+'LOB2 Loss Dev p18'!X10+'LOB3 Loss Dev p20'!X10+'LOB4 Loss Dev p22'!X10+'LOB5 Loss Dev p24'!X10+'LOB6 Loss Dev p26'!X10+'LOB7 Loss Dev p28'!X10+'LOB8 Loss Dev p30'!X10+'LOB9Loss Dev p32'!X10+'LOB10 Loss Dev p34'!X10</f>
        <v>0</v>
      </c>
      <c r="Y10" s="892">
        <f>+'LOB1 Loss Dev p16 '!Y10:Z10+'LOB2 Loss Dev p18'!Y10:Z10+'LOB3 Loss Dev p20'!Y10:Z10+'LOB4 Loss Dev p22'!Y10:Z10+'LOB5 Loss Dev p24'!Y10:Z10+'LOB6 Loss Dev p26'!Y10:Z10+'LOB7 Loss Dev p28'!Y10:Z10+'LOB8 Loss Dev p30'!Y10:Z10+'LOB9Loss Dev p32'!Y10:Z10+'LOB10 Loss Dev p34'!Y10:Z10</f>
        <v>0</v>
      </c>
      <c r="Z10" s="893"/>
      <c r="AA10" s="894" t="str">
        <f>IF((Y10 = 0)," ",$U$10/Y10)</f>
        <v xml:space="preserve"> </v>
      </c>
      <c r="AB10" s="895"/>
    </row>
    <row r="11" spans="1:28" x14ac:dyDescent="0.25">
      <c r="A11" s="859">
        <f>$E$7</f>
        <v>2016</v>
      </c>
      <c r="B11" s="861"/>
      <c r="C11" s="853"/>
      <c r="D11" s="854"/>
      <c r="E11" s="892">
        <f>+'LOB1 Loss Dev p16 '!E11:F11+'LOB2 Loss Dev p18'!E11:F11+'LOB3 Loss Dev p20'!E11:F11+'LOB4 Loss Dev p22'!E11:F11+'LOB5 Loss Dev p24'!E11:F11+'LOB6 Loss Dev p26'!E11:F11+'LOB7 Loss Dev p28'!E11:F11+'LOB8 Loss Dev p30'!E11:F11+'LOB9Loss Dev p32'!E11:F11+'LOB10 Loss Dev p34'!E11:F11</f>
        <v>0</v>
      </c>
      <c r="F11" s="893"/>
      <c r="G11" s="892">
        <f>+'LOB1 Loss Dev p16 '!G11:H11+'LOB2 Loss Dev p18'!G11:H11+'LOB3 Loss Dev p20'!G11:H11+'LOB4 Loss Dev p22'!G11:H11+'LOB5 Loss Dev p24'!G11:H11+'LOB6 Loss Dev p26'!G11:H11+'LOB7 Loss Dev p28'!G11:H11+'LOB8 Loss Dev p30'!G11:H11+'LOB9Loss Dev p32'!G11:H11+'LOB10 Loss Dev p34'!G11:H11</f>
        <v>0</v>
      </c>
      <c r="H11" s="893"/>
      <c r="I11" s="892">
        <f>+'LOB1 Loss Dev p16 '!I11:J11+'LOB2 Loss Dev p18'!I11:J11+'LOB3 Loss Dev p20'!I11:J11+'LOB4 Loss Dev p22'!I11:J11+'LOB5 Loss Dev p24'!I11:J11+'LOB6 Loss Dev p26'!I11:J11+'LOB7 Loss Dev p28'!I11:J11+'LOB8 Loss Dev p30'!I11:J11+'LOB9Loss Dev p32'!I11:J11+'LOB10 Loss Dev p34'!I11:J11</f>
        <v>0</v>
      </c>
      <c r="J11" s="893"/>
      <c r="K11" s="892">
        <f>+'LOB1 Loss Dev p16 '!K11:L11+'LOB2 Loss Dev p18'!K11:L11+'LOB3 Loss Dev p20'!K11:L11+'LOB4 Loss Dev p22'!K11:L11+'LOB5 Loss Dev p24'!K11:L11+'LOB6 Loss Dev p26'!K11:L11+'LOB7 Loss Dev p28'!K11:L11+'LOB8 Loss Dev p30'!K11:L11+'LOB9Loss Dev p32'!K11:L11+'LOB10 Loss Dev p34'!K11:L11</f>
        <v>0</v>
      </c>
      <c r="L11" s="893"/>
      <c r="M11" s="892">
        <f>+'LOB1 Loss Dev p16 '!M11:N11+'LOB2 Loss Dev p18'!M11:N11+'LOB3 Loss Dev p20'!M11:N11+'LOB4 Loss Dev p22'!M11:N11+'LOB5 Loss Dev p24'!M11:N11+'LOB6 Loss Dev p26'!M11:N11+'LOB7 Loss Dev p28'!M11:N11+'LOB8 Loss Dev p30'!M11:N11+'LOB9Loss Dev p32'!M11:N11+'LOB10 Loss Dev p34'!M11:N11</f>
        <v>0</v>
      </c>
      <c r="N11" s="893"/>
      <c r="O11" s="892">
        <f>+'LOB1 Loss Dev p16 '!O11:P11+'LOB2 Loss Dev p18'!O11:P11+'LOB3 Loss Dev p20'!O11:P11+'LOB4 Loss Dev p22'!O11:P11+'LOB5 Loss Dev p24'!O11:P11+'LOB6 Loss Dev p26'!O11:P11+'LOB7 Loss Dev p28'!O11:P11+'LOB8 Loss Dev p30'!O11:P11+'LOB9Loss Dev p32'!O11:P11+'LOB10 Loss Dev p34'!O11:P11</f>
        <v>0</v>
      </c>
      <c r="P11" s="893"/>
      <c r="Q11" s="892">
        <f>+'LOB1 Loss Dev p16 '!Q11:R11+'LOB2 Loss Dev p18'!Q11:R11+'LOB3 Loss Dev p20'!Q11:R11+'LOB4 Loss Dev p22'!Q11:R11+'LOB5 Loss Dev p24'!Q11:R11+'LOB6 Loss Dev p26'!Q11:R11+'LOB7 Loss Dev p28'!Q11:R11+'LOB8 Loss Dev p30'!Q11:R11+'LOB9Loss Dev p32'!Q11:R11+'LOB10 Loss Dev p34'!Q11:R11</f>
        <v>0</v>
      </c>
      <c r="R11" s="893"/>
      <c r="S11" s="892">
        <f>+'LOB1 Loss Dev p16 '!S11:T11+'LOB2 Loss Dev p18'!S11:T11+'LOB3 Loss Dev p20'!S11:T11+'LOB4 Loss Dev p22'!S11:T11+'LOB5 Loss Dev p24'!S11:T11+'LOB6 Loss Dev p26'!S11:T11+'LOB7 Loss Dev p28'!S11:T11+'LOB8 Loss Dev p30'!S11:T11+'LOB9Loss Dev p32'!S11:T11+'LOB10 Loss Dev p34'!S11:T11</f>
        <v>0</v>
      </c>
      <c r="T11" s="893"/>
      <c r="U11" s="892">
        <f>+'LOB1 Loss Dev p16 '!U11:V11+'LOB2 Loss Dev p18'!U11:V11+'LOB3 Loss Dev p20'!U11:V11+'LOB4 Loss Dev p22'!U11:V11+'LOB5 Loss Dev p24'!U11:V11+'LOB6 Loss Dev p26'!U11:V11+'LOB7 Loss Dev p28'!U11:V11+'LOB8 Loss Dev p30'!U11:V11+'LOB9Loss Dev p32'!U11:V11+'LOB10 Loss Dev p34'!U11:V11</f>
        <v>0</v>
      </c>
      <c r="V11" s="893"/>
      <c r="W11" s="223">
        <f>+'LOB1 Loss Dev p16 '!W11+'LOB2 Loss Dev p18'!W11+'LOB3 Loss Dev p20'!W11+'LOB4 Loss Dev p22'!W11+'LOB5 Loss Dev p24'!W11+'LOB6 Loss Dev p26'!W11+'LOB7 Loss Dev p28'!W11+'LOB8 Loss Dev p30'!W11+'LOB9Loss Dev p32'!W11+'LOB10 Loss Dev p34'!W11</f>
        <v>0</v>
      </c>
      <c r="X11" s="223">
        <f>+'LOB1 Loss Dev p16 '!X11+'LOB2 Loss Dev p18'!X11+'LOB3 Loss Dev p20'!X11+'LOB4 Loss Dev p22'!X11+'LOB5 Loss Dev p24'!X11+'LOB6 Loss Dev p26'!X11+'LOB7 Loss Dev p28'!X11+'LOB8 Loss Dev p30'!X11+'LOB9Loss Dev p32'!X11+'LOB10 Loss Dev p34'!X11</f>
        <v>0</v>
      </c>
      <c r="Y11" s="892">
        <f>+'LOB1 Loss Dev p16 '!Y11:Z11+'LOB2 Loss Dev p18'!Y11:Z11+'LOB3 Loss Dev p20'!Y11:Z11+'LOB4 Loss Dev p22'!Y11:Z11+'LOB5 Loss Dev p24'!Y11:Z11+'LOB6 Loss Dev p26'!Y11:Z11+'LOB7 Loss Dev p28'!Y11:Z11+'LOB8 Loss Dev p30'!Y11:Z11+'LOB9Loss Dev p32'!Y11:Z11+'LOB10 Loss Dev p34'!Y11:Z11</f>
        <v>0</v>
      </c>
      <c r="Z11" s="893"/>
      <c r="AA11" s="894" t="str">
        <f>IF((Y11 = 0)," ",$U$11/Y11)</f>
        <v xml:space="preserve"> </v>
      </c>
      <c r="AB11" s="895"/>
    </row>
    <row r="12" spans="1:28" x14ac:dyDescent="0.25">
      <c r="A12" s="859">
        <f>$G$7</f>
        <v>2017</v>
      </c>
      <c r="B12" s="861"/>
      <c r="C12" s="853"/>
      <c r="D12" s="854"/>
      <c r="E12" s="853"/>
      <c r="F12" s="854"/>
      <c r="G12" s="892">
        <f>+'LOB1 Loss Dev p16 '!G12:H12+'LOB2 Loss Dev p18'!G12:H12+'LOB3 Loss Dev p20'!G12:H12+'LOB4 Loss Dev p22'!G12:H12+'LOB5 Loss Dev p24'!G12:H12+'LOB6 Loss Dev p26'!G12:H12+'LOB7 Loss Dev p28'!G12:H12+'LOB8 Loss Dev p30'!G12:H12+'LOB9Loss Dev p32'!G12:H12+'LOB10 Loss Dev p34'!G12:H12</f>
        <v>0</v>
      </c>
      <c r="H12" s="893"/>
      <c r="I12" s="892">
        <f>+'LOB1 Loss Dev p16 '!I12:J12+'LOB2 Loss Dev p18'!I12:J12+'LOB3 Loss Dev p20'!I12:J12+'LOB4 Loss Dev p22'!I12:J12+'LOB5 Loss Dev p24'!I12:J12+'LOB6 Loss Dev p26'!I12:J12+'LOB7 Loss Dev p28'!I12:J12+'LOB8 Loss Dev p30'!I12:J12+'LOB9Loss Dev p32'!I12:J12+'LOB10 Loss Dev p34'!I12:J12</f>
        <v>0</v>
      </c>
      <c r="J12" s="893"/>
      <c r="K12" s="892">
        <f>+'LOB1 Loss Dev p16 '!K12:L12+'LOB2 Loss Dev p18'!K12:L12+'LOB3 Loss Dev p20'!K12:L12+'LOB4 Loss Dev p22'!K12:L12+'LOB5 Loss Dev p24'!K12:L12+'LOB6 Loss Dev p26'!K12:L12+'LOB7 Loss Dev p28'!K12:L12+'LOB8 Loss Dev p30'!K12:L12+'LOB9Loss Dev p32'!K12:L12+'LOB10 Loss Dev p34'!K12:L12</f>
        <v>0</v>
      </c>
      <c r="L12" s="893"/>
      <c r="M12" s="892">
        <f>+'LOB1 Loss Dev p16 '!M12:N12+'LOB2 Loss Dev p18'!M12:N12+'LOB3 Loss Dev p20'!M12:N12+'LOB4 Loss Dev p22'!M12:N12+'LOB5 Loss Dev p24'!M12:N12+'LOB6 Loss Dev p26'!M12:N12+'LOB7 Loss Dev p28'!M12:N12+'LOB8 Loss Dev p30'!M12:N12+'LOB9Loss Dev p32'!M12:N12+'LOB10 Loss Dev p34'!M12:N12</f>
        <v>0</v>
      </c>
      <c r="N12" s="893"/>
      <c r="O12" s="892">
        <f>+'LOB1 Loss Dev p16 '!O12:P12+'LOB2 Loss Dev p18'!O12:P12+'LOB3 Loss Dev p20'!O12:P12+'LOB4 Loss Dev p22'!O12:P12+'LOB5 Loss Dev p24'!O12:P12+'LOB6 Loss Dev p26'!O12:P12+'LOB7 Loss Dev p28'!O12:P12+'LOB8 Loss Dev p30'!O12:P12+'LOB9Loss Dev p32'!O12:P12+'LOB10 Loss Dev p34'!O12:P12</f>
        <v>0</v>
      </c>
      <c r="P12" s="893"/>
      <c r="Q12" s="892">
        <f>+'LOB1 Loss Dev p16 '!Q12:R12+'LOB2 Loss Dev p18'!Q12:R12+'LOB3 Loss Dev p20'!Q12:R12+'LOB4 Loss Dev p22'!Q12:R12+'LOB5 Loss Dev p24'!Q12:R12+'LOB6 Loss Dev p26'!Q12:R12+'LOB7 Loss Dev p28'!Q12:R12+'LOB8 Loss Dev p30'!Q12:R12+'LOB9Loss Dev p32'!Q12:R12+'LOB10 Loss Dev p34'!Q12:R12</f>
        <v>0</v>
      </c>
      <c r="R12" s="893"/>
      <c r="S12" s="892">
        <f>+'LOB1 Loss Dev p16 '!S12:T12+'LOB2 Loss Dev p18'!S12:T12+'LOB3 Loss Dev p20'!S12:T12+'LOB4 Loss Dev p22'!S12:T12+'LOB5 Loss Dev p24'!S12:T12+'LOB6 Loss Dev p26'!S12:T12+'LOB7 Loss Dev p28'!S12:T12+'LOB8 Loss Dev p30'!S12:T12+'LOB9Loss Dev p32'!S12:T12+'LOB10 Loss Dev p34'!S12:T12</f>
        <v>0</v>
      </c>
      <c r="T12" s="893"/>
      <c r="U12" s="892">
        <f>+'LOB1 Loss Dev p16 '!U12:V12+'LOB2 Loss Dev p18'!U12:V12+'LOB3 Loss Dev p20'!U12:V12+'LOB4 Loss Dev p22'!U12:V12+'LOB5 Loss Dev p24'!U12:V12+'LOB6 Loss Dev p26'!U12:V12+'LOB7 Loss Dev p28'!U12:V12+'LOB8 Loss Dev p30'!U12:V12+'LOB9Loss Dev p32'!U12:V12+'LOB10 Loss Dev p34'!U12:V12</f>
        <v>0</v>
      </c>
      <c r="V12" s="893"/>
      <c r="W12" s="223">
        <f>+'LOB1 Loss Dev p16 '!W12+'LOB2 Loss Dev p18'!W12+'LOB3 Loss Dev p20'!W12+'LOB4 Loss Dev p22'!W12+'LOB5 Loss Dev p24'!W12+'LOB6 Loss Dev p26'!W12+'LOB7 Loss Dev p28'!W12+'LOB8 Loss Dev p30'!W12+'LOB9Loss Dev p32'!W12+'LOB10 Loss Dev p34'!W12</f>
        <v>0</v>
      </c>
      <c r="X12" s="223">
        <f>+'LOB1 Loss Dev p16 '!X12+'LOB2 Loss Dev p18'!X12+'LOB3 Loss Dev p20'!X12+'LOB4 Loss Dev p22'!X12+'LOB5 Loss Dev p24'!X12+'LOB6 Loss Dev p26'!X12+'LOB7 Loss Dev p28'!X12+'LOB8 Loss Dev p30'!X12+'LOB9Loss Dev p32'!X12+'LOB10 Loss Dev p34'!X12</f>
        <v>0</v>
      </c>
      <c r="Y12" s="892">
        <f>+'LOB1 Loss Dev p16 '!Y12:Z12+'LOB2 Loss Dev p18'!Y12:Z12+'LOB3 Loss Dev p20'!Y12:Z12+'LOB4 Loss Dev p22'!Y12:Z12+'LOB5 Loss Dev p24'!Y12:Z12+'LOB6 Loss Dev p26'!Y12:Z12+'LOB7 Loss Dev p28'!Y12:Z12+'LOB8 Loss Dev p30'!Y12:Z12+'LOB9Loss Dev p32'!Y12:Z12+'LOB10 Loss Dev p34'!Y12:Z12</f>
        <v>0</v>
      </c>
      <c r="Z12" s="893"/>
      <c r="AA12" s="894" t="str">
        <f>IF((Y12 = 0)," ",$U$12/Y12)</f>
        <v xml:space="preserve"> </v>
      </c>
      <c r="AB12" s="895"/>
    </row>
    <row r="13" spans="1:28" x14ac:dyDescent="0.25">
      <c r="A13" s="859">
        <f>$I$7</f>
        <v>2018</v>
      </c>
      <c r="B13" s="861"/>
      <c r="C13" s="853"/>
      <c r="D13" s="854"/>
      <c r="E13" s="853"/>
      <c r="F13" s="854"/>
      <c r="G13" s="853"/>
      <c r="H13" s="854"/>
      <c r="I13" s="892">
        <f>+'LOB1 Loss Dev p16 '!I13:J13+'LOB2 Loss Dev p18'!I13:J13+'LOB3 Loss Dev p20'!I13:J13+'LOB4 Loss Dev p22'!I13:J13+'LOB5 Loss Dev p24'!I13:J13+'LOB6 Loss Dev p26'!I13:J13+'LOB7 Loss Dev p28'!I13:J13+'LOB8 Loss Dev p30'!I13:J13+'LOB9Loss Dev p32'!I13:J13+'LOB10 Loss Dev p34'!I13:J13</f>
        <v>0</v>
      </c>
      <c r="J13" s="893"/>
      <c r="K13" s="892">
        <f>+'LOB1 Loss Dev p16 '!K13:L13+'LOB2 Loss Dev p18'!K13:L13+'LOB3 Loss Dev p20'!K13:L13+'LOB4 Loss Dev p22'!K13:L13+'LOB5 Loss Dev p24'!K13:L13+'LOB6 Loss Dev p26'!K13:L13+'LOB7 Loss Dev p28'!K13:L13+'LOB8 Loss Dev p30'!K13:L13+'LOB9Loss Dev p32'!K13:L13+'LOB10 Loss Dev p34'!K13:L13</f>
        <v>0</v>
      </c>
      <c r="L13" s="893"/>
      <c r="M13" s="892">
        <f>+'LOB1 Loss Dev p16 '!M13:N13+'LOB2 Loss Dev p18'!M13:N13+'LOB3 Loss Dev p20'!M13:N13+'LOB4 Loss Dev p22'!M13:N13+'LOB5 Loss Dev p24'!M13:N13+'LOB6 Loss Dev p26'!M13:N13+'LOB7 Loss Dev p28'!M13:N13+'LOB8 Loss Dev p30'!M13:N13+'LOB9Loss Dev p32'!M13:N13+'LOB10 Loss Dev p34'!M13:N13</f>
        <v>0</v>
      </c>
      <c r="N13" s="893"/>
      <c r="O13" s="892">
        <f>+'LOB1 Loss Dev p16 '!O13:P13+'LOB2 Loss Dev p18'!O13:P13+'LOB3 Loss Dev p20'!O13:P13+'LOB4 Loss Dev p22'!O13:P13+'LOB5 Loss Dev p24'!O13:P13+'LOB6 Loss Dev p26'!O13:P13+'LOB7 Loss Dev p28'!O13:P13+'LOB8 Loss Dev p30'!O13:P13+'LOB9Loss Dev p32'!O13:P13+'LOB10 Loss Dev p34'!O13:P13</f>
        <v>0</v>
      </c>
      <c r="P13" s="893"/>
      <c r="Q13" s="892">
        <f>+'LOB1 Loss Dev p16 '!Q13:R13+'LOB2 Loss Dev p18'!Q13:R13+'LOB3 Loss Dev p20'!Q13:R13+'LOB4 Loss Dev p22'!Q13:R13+'LOB5 Loss Dev p24'!Q13:R13+'LOB6 Loss Dev p26'!Q13:R13+'LOB7 Loss Dev p28'!Q13:R13+'LOB8 Loss Dev p30'!Q13:R13+'LOB9Loss Dev p32'!Q13:R13+'LOB10 Loss Dev p34'!Q13:R13</f>
        <v>0</v>
      </c>
      <c r="R13" s="893"/>
      <c r="S13" s="892">
        <f>+'LOB1 Loss Dev p16 '!S13:T13+'LOB2 Loss Dev p18'!S13:T13+'LOB3 Loss Dev p20'!S13:T13+'LOB4 Loss Dev p22'!S13:T13+'LOB5 Loss Dev p24'!S13:T13+'LOB6 Loss Dev p26'!S13:T13+'LOB7 Loss Dev p28'!S13:T13+'LOB8 Loss Dev p30'!S13:T13+'LOB9Loss Dev p32'!S13:T13+'LOB10 Loss Dev p34'!S13:T13</f>
        <v>0</v>
      </c>
      <c r="T13" s="893"/>
      <c r="U13" s="892">
        <f>+'LOB1 Loss Dev p16 '!U13:V13+'LOB2 Loss Dev p18'!U13:V13+'LOB3 Loss Dev p20'!U13:V13+'LOB4 Loss Dev p22'!U13:V13+'LOB5 Loss Dev p24'!U13:V13+'LOB6 Loss Dev p26'!U13:V13+'LOB7 Loss Dev p28'!U13:V13+'LOB8 Loss Dev p30'!U13:V13+'LOB9Loss Dev p32'!U13:V13+'LOB10 Loss Dev p34'!U13:V13</f>
        <v>0</v>
      </c>
      <c r="V13" s="893"/>
      <c r="W13" s="223">
        <f>+'LOB1 Loss Dev p16 '!W13+'LOB2 Loss Dev p18'!W13+'LOB3 Loss Dev p20'!W13+'LOB4 Loss Dev p22'!W13+'LOB5 Loss Dev p24'!W13+'LOB6 Loss Dev p26'!W13+'LOB7 Loss Dev p28'!W13+'LOB8 Loss Dev p30'!W13+'LOB9Loss Dev p32'!W13+'LOB10 Loss Dev p34'!W13</f>
        <v>0</v>
      </c>
      <c r="X13" s="223">
        <f>+'LOB1 Loss Dev p16 '!X13+'LOB2 Loss Dev p18'!X13+'LOB3 Loss Dev p20'!X13+'LOB4 Loss Dev p22'!X13+'LOB5 Loss Dev p24'!X13+'LOB6 Loss Dev p26'!X13+'LOB7 Loss Dev p28'!X13+'LOB8 Loss Dev p30'!X13+'LOB9Loss Dev p32'!X13+'LOB10 Loss Dev p34'!X13</f>
        <v>0</v>
      </c>
      <c r="Y13" s="892">
        <f>+'LOB1 Loss Dev p16 '!Y13:Z13+'LOB2 Loss Dev p18'!Y13:Z13+'LOB3 Loss Dev p20'!Y13:Z13+'LOB4 Loss Dev p22'!Y13:Z13+'LOB5 Loss Dev p24'!Y13:Z13+'LOB6 Loss Dev p26'!Y13:Z13+'LOB7 Loss Dev p28'!Y13:Z13+'LOB8 Loss Dev p30'!Y13:Z13+'LOB9Loss Dev p32'!Y13:Z13+'LOB10 Loss Dev p34'!Y13:Z13</f>
        <v>0</v>
      </c>
      <c r="Z13" s="893"/>
      <c r="AA13" s="894" t="str">
        <f>IF((Y13 = 0)," ",$U$13/Y13)</f>
        <v xml:space="preserve"> </v>
      </c>
      <c r="AB13" s="895"/>
    </row>
    <row r="14" spans="1:28" x14ac:dyDescent="0.25">
      <c r="A14" s="859">
        <f>$K$7</f>
        <v>2019</v>
      </c>
      <c r="B14" s="861"/>
      <c r="C14" s="853"/>
      <c r="D14" s="854"/>
      <c r="E14" s="853"/>
      <c r="F14" s="854"/>
      <c r="G14" s="853"/>
      <c r="H14" s="854"/>
      <c r="I14" s="853"/>
      <c r="J14" s="854"/>
      <c r="K14" s="892">
        <f>+'LOB1 Loss Dev p16 '!K14:L14+'LOB2 Loss Dev p18'!K14:L14+'LOB3 Loss Dev p20'!K14:L14+'LOB4 Loss Dev p22'!K14:L14+'LOB5 Loss Dev p24'!K14:L14+'LOB6 Loss Dev p26'!K14:L14+'LOB7 Loss Dev p28'!K14:L14+'LOB8 Loss Dev p30'!K14:L14+'LOB9Loss Dev p32'!K14:L14+'LOB10 Loss Dev p34'!K14:L14</f>
        <v>0</v>
      </c>
      <c r="L14" s="893"/>
      <c r="M14" s="892">
        <f>+'LOB1 Loss Dev p16 '!M14:N14+'LOB2 Loss Dev p18'!M14:N14+'LOB3 Loss Dev p20'!M14:N14+'LOB4 Loss Dev p22'!M14:N14+'LOB5 Loss Dev p24'!M14:N14+'LOB6 Loss Dev p26'!M14:N14+'LOB7 Loss Dev p28'!M14:N14+'LOB8 Loss Dev p30'!M14:N14+'LOB9Loss Dev p32'!M14:N14+'LOB10 Loss Dev p34'!M14:N14</f>
        <v>0</v>
      </c>
      <c r="N14" s="893"/>
      <c r="O14" s="892">
        <f>+'LOB1 Loss Dev p16 '!O14:P14+'LOB2 Loss Dev p18'!O14:P14+'LOB3 Loss Dev p20'!O14:P14+'LOB4 Loss Dev p22'!O14:P14+'LOB5 Loss Dev p24'!O14:P14+'LOB6 Loss Dev p26'!O14:P14+'LOB7 Loss Dev p28'!O14:P14+'LOB8 Loss Dev p30'!O14:P14+'LOB9Loss Dev p32'!O14:P14+'LOB10 Loss Dev p34'!O14:P14</f>
        <v>0</v>
      </c>
      <c r="P14" s="893"/>
      <c r="Q14" s="892">
        <f>+'LOB1 Loss Dev p16 '!Q14:R14+'LOB2 Loss Dev p18'!Q14:R14+'LOB3 Loss Dev p20'!Q14:R14+'LOB4 Loss Dev p22'!Q14:R14+'LOB5 Loss Dev p24'!Q14:R14+'LOB6 Loss Dev p26'!Q14:R14+'LOB7 Loss Dev p28'!Q14:R14+'LOB8 Loss Dev p30'!Q14:R14+'LOB9Loss Dev p32'!Q14:R14+'LOB10 Loss Dev p34'!Q14:R14</f>
        <v>0</v>
      </c>
      <c r="R14" s="893"/>
      <c r="S14" s="892">
        <f>+'LOB1 Loss Dev p16 '!S14:T14+'LOB2 Loss Dev p18'!S14:T14+'LOB3 Loss Dev p20'!S14:T14+'LOB4 Loss Dev p22'!S14:T14+'LOB5 Loss Dev p24'!S14:T14+'LOB6 Loss Dev p26'!S14:T14+'LOB7 Loss Dev p28'!S14:T14+'LOB8 Loss Dev p30'!S14:T14+'LOB9Loss Dev p32'!S14:T14+'LOB10 Loss Dev p34'!S14:T14</f>
        <v>0</v>
      </c>
      <c r="T14" s="893"/>
      <c r="U14" s="892">
        <f>+'LOB1 Loss Dev p16 '!U14:V14+'LOB2 Loss Dev p18'!U14:V14+'LOB3 Loss Dev p20'!U14:V14+'LOB4 Loss Dev p22'!U14:V14+'LOB5 Loss Dev p24'!U14:V14+'LOB6 Loss Dev p26'!U14:V14+'LOB7 Loss Dev p28'!U14:V14+'LOB8 Loss Dev p30'!U14:V14+'LOB9Loss Dev p32'!U14:V14+'LOB10 Loss Dev p34'!U14:V14</f>
        <v>0</v>
      </c>
      <c r="V14" s="893"/>
      <c r="W14" s="223">
        <f>+'LOB1 Loss Dev p16 '!W14+'LOB2 Loss Dev p18'!W14+'LOB3 Loss Dev p20'!W14+'LOB4 Loss Dev p22'!W14+'LOB5 Loss Dev p24'!W14+'LOB6 Loss Dev p26'!W14+'LOB7 Loss Dev p28'!W14+'LOB8 Loss Dev p30'!W14+'LOB9Loss Dev p32'!W14+'LOB10 Loss Dev p34'!W14</f>
        <v>0</v>
      </c>
      <c r="X14" s="223">
        <f>+'LOB1 Loss Dev p16 '!X14+'LOB2 Loss Dev p18'!X14+'LOB3 Loss Dev p20'!X14+'LOB4 Loss Dev p22'!X14+'LOB5 Loss Dev p24'!X14+'LOB6 Loss Dev p26'!X14+'LOB7 Loss Dev p28'!X14+'LOB8 Loss Dev p30'!X14+'LOB9Loss Dev p32'!X14+'LOB10 Loss Dev p34'!X14</f>
        <v>0</v>
      </c>
      <c r="Y14" s="892">
        <f>+'LOB1 Loss Dev p16 '!Y14:Z14+'LOB2 Loss Dev p18'!Y14:Z14+'LOB3 Loss Dev p20'!Y14:Z14+'LOB4 Loss Dev p22'!Y14:Z14+'LOB5 Loss Dev p24'!Y14:Z14+'LOB6 Loss Dev p26'!Y14:Z14+'LOB7 Loss Dev p28'!Y14:Z14+'LOB8 Loss Dev p30'!Y14:Z14+'LOB9Loss Dev p32'!Y14:Z14+'LOB10 Loss Dev p34'!Y14:Z14</f>
        <v>0</v>
      </c>
      <c r="Z14" s="893"/>
      <c r="AA14" s="894" t="str">
        <f>IF((Y14 = 0)," ",$U$14/Y14)</f>
        <v xml:space="preserve"> </v>
      </c>
      <c r="AB14" s="895"/>
    </row>
    <row r="15" spans="1:28" x14ac:dyDescent="0.25">
      <c r="A15" s="859">
        <f>$M$7</f>
        <v>2020</v>
      </c>
      <c r="B15" s="861"/>
      <c r="C15" s="853"/>
      <c r="D15" s="854"/>
      <c r="E15" s="853"/>
      <c r="F15" s="854"/>
      <c r="G15" s="853"/>
      <c r="H15" s="854"/>
      <c r="I15" s="853"/>
      <c r="J15" s="854"/>
      <c r="K15" s="853"/>
      <c r="L15" s="854"/>
      <c r="M15" s="892">
        <f>+'LOB1 Loss Dev p16 '!M15:N15+'LOB2 Loss Dev p18'!M15:N15+'LOB3 Loss Dev p20'!M15:N15+'LOB4 Loss Dev p22'!M15:N15+'LOB5 Loss Dev p24'!M15:N15+'LOB6 Loss Dev p26'!M15:N15+'LOB7 Loss Dev p28'!M15:N15+'LOB8 Loss Dev p30'!M15:N15+'LOB9Loss Dev p32'!M15:N15+'LOB10 Loss Dev p34'!M15:N15</f>
        <v>0</v>
      </c>
      <c r="N15" s="893"/>
      <c r="O15" s="892">
        <f>+'LOB1 Loss Dev p16 '!O15:P15+'LOB2 Loss Dev p18'!O15:P15+'LOB3 Loss Dev p20'!O15:P15+'LOB4 Loss Dev p22'!O15:P15+'LOB5 Loss Dev p24'!O15:P15+'LOB6 Loss Dev p26'!O15:P15+'LOB7 Loss Dev p28'!O15:P15+'LOB8 Loss Dev p30'!O15:P15+'LOB9Loss Dev p32'!O15:P15+'LOB10 Loss Dev p34'!O15:P15</f>
        <v>0</v>
      </c>
      <c r="P15" s="893"/>
      <c r="Q15" s="892">
        <f>+'LOB1 Loss Dev p16 '!Q15:R15+'LOB2 Loss Dev p18'!Q15:R15+'LOB3 Loss Dev p20'!Q15:R15+'LOB4 Loss Dev p22'!Q15:R15+'LOB5 Loss Dev p24'!Q15:R15+'LOB6 Loss Dev p26'!Q15:R15+'LOB7 Loss Dev p28'!Q15:R15+'LOB8 Loss Dev p30'!Q15:R15+'LOB9Loss Dev p32'!Q15:R15+'LOB10 Loss Dev p34'!Q15:R15</f>
        <v>0</v>
      </c>
      <c r="R15" s="893"/>
      <c r="S15" s="892">
        <f>+'LOB1 Loss Dev p16 '!S15:T15+'LOB2 Loss Dev p18'!S15:T15+'LOB3 Loss Dev p20'!S15:T15+'LOB4 Loss Dev p22'!S15:T15+'LOB5 Loss Dev p24'!S15:T15+'LOB6 Loss Dev p26'!S15:T15+'LOB7 Loss Dev p28'!S15:T15+'LOB8 Loss Dev p30'!S15:T15+'LOB9Loss Dev p32'!S15:T15+'LOB10 Loss Dev p34'!S15:T15</f>
        <v>0</v>
      </c>
      <c r="T15" s="893"/>
      <c r="U15" s="892">
        <f>+'LOB1 Loss Dev p16 '!U15:V15+'LOB2 Loss Dev p18'!U15:V15+'LOB3 Loss Dev p20'!U15:V15+'LOB4 Loss Dev p22'!U15:V15+'LOB5 Loss Dev p24'!U15:V15+'LOB6 Loss Dev p26'!U15:V15+'LOB7 Loss Dev p28'!U15:V15+'LOB8 Loss Dev p30'!U15:V15+'LOB9Loss Dev p32'!U15:V15+'LOB10 Loss Dev p34'!U15:V15</f>
        <v>0</v>
      </c>
      <c r="V15" s="893"/>
      <c r="W15" s="223">
        <f>+'LOB1 Loss Dev p16 '!W15+'LOB2 Loss Dev p18'!W15+'LOB3 Loss Dev p20'!W15+'LOB4 Loss Dev p22'!W15+'LOB5 Loss Dev p24'!W15+'LOB6 Loss Dev p26'!W15+'LOB7 Loss Dev p28'!W15+'LOB8 Loss Dev p30'!W15+'LOB9Loss Dev p32'!W15+'LOB10 Loss Dev p34'!W15</f>
        <v>0</v>
      </c>
      <c r="X15" s="223">
        <f>+'LOB1 Loss Dev p16 '!X15+'LOB2 Loss Dev p18'!X15+'LOB3 Loss Dev p20'!X15+'LOB4 Loss Dev p22'!X15+'LOB5 Loss Dev p24'!X15+'LOB6 Loss Dev p26'!X15+'LOB7 Loss Dev p28'!X15+'LOB8 Loss Dev p30'!X15+'LOB9Loss Dev p32'!X15+'LOB10 Loss Dev p34'!X15</f>
        <v>0</v>
      </c>
      <c r="Y15" s="892">
        <f>+'LOB1 Loss Dev p16 '!Y15:Z15+'LOB2 Loss Dev p18'!Y15:Z15+'LOB3 Loss Dev p20'!Y15:Z15+'LOB4 Loss Dev p22'!Y15:Z15+'LOB5 Loss Dev p24'!Y15:Z15+'LOB6 Loss Dev p26'!Y15:Z15+'LOB7 Loss Dev p28'!Y15:Z15+'LOB8 Loss Dev p30'!Y15:Z15+'LOB9Loss Dev p32'!Y15:Z15+'LOB10 Loss Dev p34'!Y15:Z15</f>
        <v>0</v>
      </c>
      <c r="Z15" s="893"/>
      <c r="AA15" s="894" t="str">
        <f>IF((Y15 = 0)," ",$U$15/Y15)</f>
        <v xml:space="preserve"> </v>
      </c>
      <c r="AB15" s="895"/>
    </row>
    <row r="16" spans="1:28" x14ac:dyDescent="0.25">
      <c r="A16" s="859">
        <f>$O$7</f>
        <v>2021</v>
      </c>
      <c r="B16" s="861"/>
      <c r="C16" s="853"/>
      <c r="D16" s="854"/>
      <c r="E16" s="853"/>
      <c r="F16" s="854"/>
      <c r="G16" s="853"/>
      <c r="H16" s="854"/>
      <c r="I16" s="853"/>
      <c r="J16" s="854"/>
      <c r="K16" s="853"/>
      <c r="L16" s="854"/>
      <c r="M16" s="853"/>
      <c r="N16" s="854"/>
      <c r="O16" s="892">
        <f>+'LOB1 Loss Dev p16 '!O16:P16+'LOB2 Loss Dev p18'!O16:P16+'LOB3 Loss Dev p20'!O16:P16+'LOB4 Loss Dev p22'!O16:P16+'LOB5 Loss Dev p24'!O16:P16+'LOB6 Loss Dev p26'!O16:P16+'LOB7 Loss Dev p28'!O16:P16+'LOB8 Loss Dev p30'!O16:P16+'LOB9Loss Dev p32'!O16:P16+'LOB10 Loss Dev p34'!O16:P16</f>
        <v>0</v>
      </c>
      <c r="P16" s="893"/>
      <c r="Q16" s="892">
        <f>+'LOB1 Loss Dev p16 '!Q16:R16+'LOB2 Loss Dev p18'!Q16:R16+'LOB3 Loss Dev p20'!Q16:R16+'LOB4 Loss Dev p22'!Q16:R16+'LOB5 Loss Dev p24'!Q16:R16+'LOB6 Loss Dev p26'!Q16:R16+'LOB7 Loss Dev p28'!Q16:R16+'LOB8 Loss Dev p30'!Q16:R16+'LOB9Loss Dev p32'!Q16:R16+'LOB10 Loss Dev p34'!Q16:R16</f>
        <v>0</v>
      </c>
      <c r="R16" s="893"/>
      <c r="S16" s="892">
        <f>+'LOB1 Loss Dev p16 '!S16:T16+'LOB2 Loss Dev p18'!S16:T16+'LOB3 Loss Dev p20'!S16:T16+'LOB4 Loss Dev p22'!S16:T16+'LOB5 Loss Dev p24'!S16:T16+'LOB6 Loss Dev p26'!S16:T16+'LOB7 Loss Dev p28'!S16:T16+'LOB8 Loss Dev p30'!S16:T16+'LOB9Loss Dev p32'!S16:T16+'LOB10 Loss Dev p34'!S16:T16</f>
        <v>0</v>
      </c>
      <c r="T16" s="893"/>
      <c r="U16" s="892">
        <f>+'LOB1 Loss Dev p16 '!U16:V16+'LOB2 Loss Dev p18'!U16:V16+'LOB3 Loss Dev p20'!U16:V16+'LOB4 Loss Dev p22'!U16:V16+'LOB5 Loss Dev p24'!U16:V16+'LOB6 Loss Dev p26'!U16:V16+'LOB7 Loss Dev p28'!U16:V16+'LOB8 Loss Dev p30'!U16:V16+'LOB9Loss Dev p32'!U16:V16+'LOB10 Loss Dev p34'!U16:V16</f>
        <v>0</v>
      </c>
      <c r="V16" s="893"/>
      <c r="W16" s="223">
        <f>+'LOB1 Loss Dev p16 '!W16+'LOB2 Loss Dev p18'!W16+'LOB3 Loss Dev p20'!W16+'LOB4 Loss Dev p22'!W16+'LOB5 Loss Dev p24'!W16+'LOB6 Loss Dev p26'!W16+'LOB7 Loss Dev p28'!W16+'LOB8 Loss Dev p30'!W16+'LOB9Loss Dev p32'!W16+'LOB10 Loss Dev p34'!W16</f>
        <v>0</v>
      </c>
      <c r="X16" s="223">
        <f>+'LOB1 Loss Dev p16 '!X16+'LOB2 Loss Dev p18'!X16+'LOB3 Loss Dev p20'!X16+'LOB4 Loss Dev p22'!X16+'LOB5 Loss Dev p24'!X16+'LOB6 Loss Dev p26'!X16+'LOB7 Loss Dev p28'!X16+'LOB8 Loss Dev p30'!X16+'LOB9Loss Dev p32'!X16+'LOB10 Loss Dev p34'!X16</f>
        <v>0</v>
      </c>
      <c r="Y16" s="892">
        <f>+'LOB1 Loss Dev p16 '!Y16:Z16+'LOB2 Loss Dev p18'!Y16:Z16+'LOB3 Loss Dev p20'!Y16:Z16+'LOB4 Loss Dev p22'!Y16:Z16+'LOB5 Loss Dev p24'!Y16:Z16+'LOB6 Loss Dev p26'!Y16:Z16+'LOB7 Loss Dev p28'!Y16:Z16+'LOB8 Loss Dev p30'!Y16:Z16+'LOB9Loss Dev p32'!Y16:Z16+'LOB10 Loss Dev p34'!Y16:Z16</f>
        <v>0</v>
      </c>
      <c r="Z16" s="893"/>
      <c r="AA16" s="894" t="str">
        <f>IF((Y16 = 0)," ",$U$16/Y16)</f>
        <v xml:space="preserve"> </v>
      </c>
      <c r="AB16" s="895"/>
    </row>
    <row r="17" spans="1:28" x14ac:dyDescent="0.25">
      <c r="A17" s="859">
        <f>$Q$7</f>
        <v>2022</v>
      </c>
      <c r="B17" s="861"/>
      <c r="C17" s="853"/>
      <c r="D17" s="854"/>
      <c r="E17" s="853"/>
      <c r="F17" s="854"/>
      <c r="G17" s="853"/>
      <c r="H17" s="854"/>
      <c r="I17" s="853"/>
      <c r="J17" s="854"/>
      <c r="K17" s="853"/>
      <c r="L17" s="854"/>
      <c r="M17" s="853"/>
      <c r="N17" s="854"/>
      <c r="O17" s="853"/>
      <c r="P17" s="854"/>
      <c r="Q17" s="892">
        <f>+'LOB1 Loss Dev p16 '!Q17:R17+'LOB2 Loss Dev p18'!Q17:R17+'LOB3 Loss Dev p20'!Q17:R17+'LOB4 Loss Dev p22'!Q17:R17+'LOB5 Loss Dev p24'!Q17:R17+'LOB6 Loss Dev p26'!Q17:R17+'LOB7 Loss Dev p28'!Q17:R17+'LOB8 Loss Dev p30'!Q17:R17+'LOB9Loss Dev p32'!Q17:R17+'LOB10 Loss Dev p34'!Q17:R17</f>
        <v>0</v>
      </c>
      <c r="R17" s="893"/>
      <c r="S17" s="892">
        <f>+'LOB1 Loss Dev p16 '!S17:T17+'LOB2 Loss Dev p18'!S17:T17+'LOB3 Loss Dev p20'!S17:T17+'LOB4 Loss Dev p22'!S17:T17+'LOB5 Loss Dev p24'!S17:T17+'LOB6 Loss Dev p26'!S17:T17+'LOB7 Loss Dev p28'!S17:T17+'LOB8 Loss Dev p30'!S17:T17+'LOB9Loss Dev p32'!S17:T17+'LOB10 Loss Dev p34'!S17:T17</f>
        <v>0</v>
      </c>
      <c r="T17" s="893"/>
      <c r="U17" s="892">
        <f>+'LOB1 Loss Dev p16 '!U17:V17+'LOB2 Loss Dev p18'!U17:V17+'LOB3 Loss Dev p20'!U17:V17+'LOB4 Loss Dev p22'!U17:V17+'LOB5 Loss Dev p24'!U17:V17+'LOB6 Loss Dev p26'!U17:V17+'LOB7 Loss Dev p28'!U17:V17+'LOB8 Loss Dev p30'!U17:V17+'LOB9Loss Dev p32'!U17:V17+'LOB10 Loss Dev p34'!U17:V17</f>
        <v>0</v>
      </c>
      <c r="V17" s="893"/>
      <c r="W17" s="223">
        <f>+'LOB1 Loss Dev p16 '!W17+'LOB2 Loss Dev p18'!W17+'LOB3 Loss Dev p20'!W17+'LOB4 Loss Dev p22'!W17+'LOB5 Loss Dev p24'!W17+'LOB6 Loss Dev p26'!W17+'LOB7 Loss Dev p28'!W17+'LOB8 Loss Dev p30'!W17+'LOB9Loss Dev p32'!W17+'LOB10 Loss Dev p34'!W17</f>
        <v>0</v>
      </c>
      <c r="X17" s="223">
        <f>+'LOB1 Loss Dev p16 '!X17+'LOB2 Loss Dev p18'!X17+'LOB3 Loss Dev p20'!X17+'LOB4 Loss Dev p22'!X17+'LOB5 Loss Dev p24'!X17+'LOB6 Loss Dev p26'!X17+'LOB7 Loss Dev p28'!X17+'LOB8 Loss Dev p30'!X17+'LOB9Loss Dev p32'!X17+'LOB10 Loss Dev p34'!X17</f>
        <v>0</v>
      </c>
      <c r="Y17" s="892">
        <f>+'LOB1 Loss Dev p16 '!Y17:Z17+'LOB2 Loss Dev p18'!Y17:Z17+'LOB3 Loss Dev p20'!Y17:Z17+'LOB4 Loss Dev p22'!Y17:Z17+'LOB5 Loss Dev p24'!Y17:Z17+'LOB6 Loss Dev p26'!Y17:Z17+'LOB7 Loss Dev p28'!Y17:Z17+'LOB8 Loss Dev p30'!Y17:Z17+'LOB9Loss Dev p32'!Y17:Z17+'LOB10 Loss Dev p34'!Y17:Z17</f>
        <v>0</v>
      </c>
      <c r="Z17" s="893"/>
      <c r="AA17" s="894" t="str">
        <f>IF((Y17 = 0)," ",$U$17/Y17)</f>
        <v xml:space="preserve"> </v>
      </c>
      <c r="AB17" s="895"/>
    </row>
    <row r="18" spans="1:28" x14ac:dyDescent="0.25">
      <c r="A18" s="859">
        <f>$S$7</f>
        <v>2023</v>
      </c>
      <c r="B18" s="861"/>
      <c r="C18" s="853"/>
      <c r="D18" s="854"/>
      <c r="E18" s="853"/>
      <c r="F18" s="854"/>
      <c r="G18" s="853"/>
      <c r="H18" s="854"/>
      <c r="I18" s="853"/>
      <c r="J18" s="854"/>
      <c r="K18" s="853"/>
      <c r="L18" s="854"/>
      <c r="M18" s="853"/>
      <c r="N18" s="854"/>
      <c r="O18" s="853"/>
      <c r="P18" s="854"/>
      <c r="Q18" s="853"/>
      <c r="R18" s="854"/>
      <c r="S18" s="892">
        <f>+'LOB1 Loss Dev p16 '!S18:T18+'LOB2 Loss Dev p18'!S18:T18+'LOB3 Loss Dev p20'!S18:T18+'LOB4 Loss Dev p22'!S18:T18+'LOB5 Loss Dev p24'!S18:T18+'LOB6 Loss Dev p26'!S18:T18+'LOB7 Loss Dev p28'!S18:T18+'LOB8 Loss Dev p30'!S18:T18+'LOB9Loss Dev p32'!S18:T18+'LOB10 Loss Dev p34'!S18:T18</f>
        <v>0</v>
      </c>
      <c r="T18" s="893"/>
      <c r="U18" s="892">
        <f>+'LOB1 Loss Dev p16 '!U18:V18+'LOB2 Loss Dev p18'!U18:V18+'LOB3 Loss Dev p20'!U18:V18+'LOB4 Loss Dev p22'!U18:V18+'LOB5 Loss Dev p24'!U18:V18+'LOB6 Loss Dev p26'!U18:V18+'LOB7 Loss Dev p28'!U18:V18+'LOB8 Loss Dev p30'!U18:V18+'LOB9Loss Dev p32'!U18:V18+'LOB10 Loss Dev p34'!U18:V18</f>
        <v>0</v>
      </c>
      <c r="V18" s="893"/>
      <c r="W18" s="223">
        <f>+'LOB1 Loss Dev p16 '!W18+'LOB2 Loss Dev p18'!W18+'LOB3 Loss Dev p20'!W18+'LOB4 Loss Dev p22'!W18+'LOB5 Loss Dev p24'!W18+'LOB6 Loss Dev p26'!W18+'LOB7 Loss Dev p28'!W18+'LOB8 Loss Dev p30'!W18+'LOB9Loss Dev p32'!W18+'LOB10 Loss Dev p34'!W18</f>
        <v>0</v>
      </c>
      <c r="X18" s="228"/>
      <c r="Y18" s="892">
        <f>+'LOB1 Loss Dev p16 '!Y18:Z18+'LOB2 Loss Dev p18'!Y18:Z18+'LOB3 Loss Dev p20'!Y18:Z18+'LOB4 Loss Dev p22'!Y18:Z18+'LOB5 Loss Dev p24'!Y18:Z18+'LOB6 Loss Dev p26'!Y18:Z18+'LOB7 Loss Dev p28'!Y18:Z18+'LOB8 Loss Dev p30'!Y18:Z18+'LOB9Loss Dev p32'!Y18:Z18+'LOB10 Loss Dev p34'!Y18:Z18</f>
        <v>0</v>
      </c>
      <c r="Z18" s="893"/>
      <c r="AA18" s="894" t="str">
        <f>IF((Y18 = 0)," ",$U$18/Y18)</f>
        <v xml:space="preserve"> </v>
      </c>
      <c r="AB18" s="895"/>
    </row>
    <row r="19" spans="1:28" ht="15.75" thickBot="1" x14ac:dyDescent="0.3">
      <c r="A19" s="857">
        <f>$U$7</f>
        <v>2024</v>
      </c>
      <c r="B19" s="896"/>
      <c r="C19" s="897"/>
      <c r="D19" s="898"/>
      <c r="E19" s="897"/>
      <c r="F19" s="898"/>
      <c r="G19" s="897"/>
      <c r="H19" s="898"/>
      <c r="I19" s="897"/>
      <c r="J19" s="898"/>
      <c r="K19" s="897"/>
      <c r="L19" s="898"/>
      <c r="M19" s="885"/>
      <c r="N19" s="886"/>
      <c r="O19" s="885"/>
      <c r="P19" s="886"/>
      <c r="Q19" s="885"/>
      <c r="R19" s="886"/>
      <c r="S19" s="885"/>
      <c r="T19" s="886"/>
      <c r="U19" s="887">
        <f>+'LOB1 Loss Dev p16 '!U19:V19+'LOB2 Loss Dev p18'!U19:V19+'LOB3 Loss Dev p20'!U19:V19+'LOB4 Loss Dev p22'!U19:V19+'LOB5 Loss Dev p24'!U19:V19+'LOB6 Loss Dev p26'!U19:V19+'LOB7 Loss Dev p28'!U19:V19+'LOB8 Loss Dev p30'!U19:V19+'LOB9Loss Dev p32'!U19:V19+'LOB10 Loss Dev p34'!U19:V19</f>
        <v>0</v>
      </c>
      <c r="V19" s="888"/>
      <c r="W19" s="229"/>
      <c r="X19" s="230"/>
      <c r="Y19" s="887">
        <f>+'LOB1 Loss Dev p16 '!Y19:Z19+'LOB2 Loss Dev p18'!Y19:Z19+'LOB3 Loss Dev p20'!Y19:Z19+'LOB4 Loss Dev p22'!Y19:Z19+'LOB5 Loss Dev p24'!Y19:Z19+'LOB6 Loss Dev p26'!Y19:Z19+'LOB7 Loss Dev p28'!Y19:Z19+'LOB8 Loss Dev p30'!Y19:Z19+'LOB9Loss Dev p32'!Y19:Z19+'LOB10 Loss Dev p34'!Y19:Z19</f>
        <v>0</v>
      </c>
      <c r="Z19" s="888"/>
      <c r="AA19" s="889" t="str">
        <f>IF((Y19 = 0)," ",$U$19/Y19)</f>
        <v xml:space="preserve"> </v>
      </c>
      <c r="AB19" s="890"/>
    </row>
    <row r="22" spans="1:28" x14ac:dyDescent="0.25">
      <c r="B22" s="104" t="s">
        <v>387</v>
      </c>
      <c r="C22" s="104"/>
      <c r="D22" s="104"/>
      <c r="E22" s="104"/>
      <c r="F22" s="104"/>
      <c r="G22" s="104"/>
      <c r="H22" s="104"/>
      <c r="I22" s="104"/>
      <c r="J22" s="104"/>
      <c r="K22" s="104"/>
      <c r="L22" s="104"/>
    </row>
    <row r="23" spans="1:28" x14ac:dyDescent="0.25">
      <c r="B23" s="891"/>
      <c r="C23" s="891"/>
      <c r="D23" s="891"/>
      <c r="E23" s="891"/>
      <c r="F23" s="891"/>
      <c r="G23" s="891"/>
      <c r="H23" s="891"/>
      <c r="I23" s="891"/>
      <c r="J23" s="891"/>
      <c r="K23" s="891"/>
      <c r="L23" s="891"/>
      <c r="M23" s="891"/>
      <c r="N23" s="891"/>
      <c r="O23" s="891"/>
      <c r="P23" s="891"/>
      <c r="Q23" s="891"/>
      <c r="R23" s="891"/>
      <c r="S23" s="891"/>
      <c r="T23" s="891"/>
      <c r="U23" s="891"/>
      <c r="V23" s="891"/>
      <c r="W23" s="891"/>
      <c r="X23" s="891"/>
      <c r="Y23" s="282"/>
      <c r="Z23" s="282"/>
    </row>
  </sheetData>
  <mergeCells count="153">
    <mergeCell ref="S10:T10"/>
    <mergeCell ref="E7:F9"/>
    <mergeCell ref="G7:H9"/>
    <mergeCell ref="I7:J9"/>
    <mergeCell ref="K7:L9"/>
    <mergeCell ref="A1:P1"/>
    <mergeCell ref="Q1:S1"/>
    <mergeCell ref="A2:AB2"/>
    <mergeCell ref="A3:AB4"/>
    <mergeCell ref="A6:B9"/>
    <mergeCell ref="D6:V6"/>
    <mergeCell ref="W6:X6"/>
    <mergeCell ref="Y6:Z9"/>
    <mergeCell ref="AA6:AB9"/>
    <mergeCell ref="C7:D9"/>
    <mergeCell ref="Q7:R9"/>
    <mergeCell ref="S7:T9"/>
    <mergeCell ref="U7:V9"/>
    <mergeCell ref="W7:W9"/>
    <mergeCell ref="X7:X9"/>
    <mergeCell ref="M7:N9"/>
    <mergeCell ref="O7:P9"/>
    <mergeCell ref="U10:V10"/>
    <mergeCell ref="Q11:R11"/>
    <mergeCell ref="S11:T11"/>
    <mergeCell ref="U11:V11"/>
    <mergeCell ref="Y11:Z11"/>
    <mergeCell ref="AA11:AB11"/>
    <mergeCell ref="A10:B10"/>
    <mergeCell ref="C10:D10"/>
    <mergeCell ref="E10:F10"/>
    <mergeCell ref="G10:H10"/>
    <mergeCell ref="A11:B11"/>
    <mergeCell ref="C11:D11"/>
    <mergeCell ref="E11:F11"/>
    <mergeCell ref="G11:H11"/>
    <mergeCell ref="I11:J11"/>
    <mergeCell ref="K11:L11"/>
    <mergeCell ref="M11:N11"/>
    <mergeCell ref="O11:P11"/>
    <mergeCell ref="K10:L10"/>
    <mergeCell ref="M10:N10"/>
    <mergeCell ref="O10:P10"/>
    <mergeCell ref="I10:J10"/>
    <mergeCell ref="Y10:Z10"/>
    <mergeCell ref="AA10:AB10"/>
    <mergeCell ref="Q10:R10"/>
    <mergeCell ref="A12:B12"/>
    <mergeCell ref="C12:D12"/>
    <mergeCell ref="E12:F12"/>
    <mergeCell ref="G12:H12"/>
    <mergeCell ref="I12:J12"/>
    <mergeCell ref="Y12:Z12"/>
    <mergeCell ref="AA12:AB12"/>
    <mergeCell ref="A13:B13"/>
    <mergeCell ref="C13:D13"/>
    <mergeCell ref="E13:F13"/>
    <mergeCell ref="G13:H13"/>
    <mergeCell ref="I13:J13"/>
    <mergeCell ref="K13:L13"/>
    <mergeCell ref="M13:N13"/>
    <mergeCell ref="O13:P13"/>
    <mergeCell ref="K12:L12"/>
    <mergeCell ref="M12:N12"/>
    <mergeCell ref="O12:P12"/>
    <mergeCell ref="Q12:R12"/>
    <mergeCell ref="S12:T12"/>
    <mergeCell ref="U12:V12"/>
    <mergeCell ref="Q13:R13"/>
    <mergeCell ref="S13:T13"/>
    <mergeCell ref="U13:V13"/>
    <mergeCell ref="M15:N15"/>
    <mergeCell ref="O15:P15"/>
    <mergeCell ref="K14:L14"/>
    <mergeCell ref="M14:N14"/>
    <mergeCell ref="O14:P14"/>
    <mergeCell ref="Y13:Z13"/>
    <mergeCell ref="AA13:AB13"/>
    <mergeCell ref="A14:B14"/>
    <mergeCell ref="C14:D14"/>
    <mergeCell ref="E14:F14"/>
    <mergeCell ref="G14:H14"/>
    <mergeCell ref="I14:J14"/>
    <mergeCell ref="Y14:Z14"/>
    <mergeCell ref="AA14:AB14"/>
    <mergeCell ref="Q14:R14"/>
    <mergeCell ref="S14:T14"/>
    <mergeCell ref="U14:V14"/>
    <mergeCell ref="K16:L16"/>
    <mergeCell ref="M16:N16"/>
    <mergeCell ref="O16:P16"/>
    <mergeCell ref="Q15:R15"/>
    <mergeCell ref="S15:T15"/>
    <mergeCell ref="U15:V15"/>
    <mergeCell ref="Y15:Z15"/>
    <mergeCell ref="AA15:AB15"/>
    <mergeCell ref="A16:B16"/>
    <mergeCell ref="C16:D16"/>
    <mergeCell ref="E16:F16"/>
    <mergeCell ref="G16:H16"/>
    <mergeCell ref="I16:J16"/>
    <mergeCell ref="Y16:Z16"/>
    <mergeCell ref="AA16:AB16"/>
    <mergeCell ref="Q16:R16"/>
    <mergeCell ref="S16:T16"/>
    <mergeCell ref="U16:V16"/>
    <mergeCell ref="A15:B15"/>
    <mergeCell ref="C15:D15"/>
    <mergeCell ref="E15:F15"/>
    <mergeCell ref="G15:H15"/>
    <mergeCell ref="I15:J15"/>
    <mergeCell ref="K15:L15"/>
    <mergeCell ref="Q17:R17"/>
    <mergeCell ref="S17:T17"/>
    <mergeCell ref="U17:V17"/>
    <mergeCell ref="Y17:Z17"/>
    <mergeCell ref="AA17:AB17"/>
    <mergeCell ref="A18:B18"/>
    <mergeCell ref="C18:D18"/>
    <mergeCell ref="E18:F18"/>
    <mergeCell ref="G18:H18"/>
    <mergeCell ref="I18:J18"/>
    <mergeCell ref="A17:B17"/>
    <mergeCell ref="C17:D17"/>
    <mergeCell ref="E17:F17"/>
    <mergeCell ref="G17:H17"/>
    <mergeCell ref="I17:J17"/>
    <mergeCell ref="K17:L17"/>
    <mergeCell ref="M17:N17"/>
    <mergeCell ref="O17:P17"/>
    <mergeCell ref="Q19:R19"/>
    <mergeCell ref="S19:T19"/>
    <mergeCell ref="U19:V19"/>
    <mergeCell ref="Y19:Z19"/>
    <mergeCell ref="AA19:AB19"/>
    <mergeCell ref="B23:X23"/>
    <mergeCell ref="Y23:Z23"/>
    <mergeCell ref="Y18:Z18"/>
    <mergeCell ref="AA18:AB18"/>
    <mergeCell ref="A19:B19"/>
    <mergeCell ref="C19:D19"/>
    <mergeCell ref="E19:F19"/>
    <mergeCell ref="G19:H19"/>
    <mergeCell ref="I19:J19"/>
    <mergeCell ref="K19:L19"/>
    <mergeCell ref="M19:N19"/>
    <mergeCell ref="O19:P19"/>
    <mergeCell ref="K18:L18"/>
    <mergeCell ref="M18:N18"/>
    <mergeCell ref="O18:P18"/>
    <mergeCell ref="Q18:R18"/>
    <mergeCell ref="S18:T18"/>
    <mergeCell ref="U18:V18"/>
  </mergeCells>
  <printOptions horizontalCentered="1"/>
  <pageMargins left="0.5" right="0.5" top="0.5" bottom="0.5" header="0.3" footer="0.3"/>
  <pageSetup paperSize="5" scale="75" orientation="landscape" horizontalDpi="300" verticalDpi="300" r:id="rId1"/>
  <headerFooter scaleWithDoc="0">
    <oddFooter>&amp;R14.</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 min="23" max="23" width="10.5703125" bestFit="1"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p8'!B11</f>
        <v>LOB1</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875">
        <f>SUM(U10:V19)</f>
        <v>0</v>
      </c>
      <c r="V20" s="876"/>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3"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3"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3"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6"/>
      <c r="V35" s="957"/>
      <c r="W35" s="256"/>
    </row>
    <row r="36" spans="1:23" ht="15.75" thickBot="1" x14ac:dyDescent="0.3">
      <c r="A36" s="13"/>
      <c r="M36" s="106"/>
      <c r="N36" s="106"/>
      <c r="O36" s="106"/>
      <c r="P36" s="106"/>
      <c r="Q36" s="106"/>
      <c r="R36" s="106"/>
      <c r="S36" s="106"/>
      <c r="T36" s="106"/>
      <c r="U36" s="875">
        <f>SUM(U26:V35)</f>
        <v>0</v>
      </c>
      <c r="V36" s="876"/>
    </row>
    <row r="37" spans="1:23" x14ac:dyDescent="0.25">
      <c r="A37" s="13"/>
      <c r="M37" s="106"/>
      <c r="N37" s="106"/>
      <c r="O37" s="106"/>
      <c r="P37" s="106"/>
      <c r="Q37" s="106"/>
      <c r="R37" s="106"/>
      <c r="S37" s="106"/>
      <c r="T37" s="106"/>
      <c r="U37" s="226"/>
      <c r="V37" s="226"/>
    </row>
    <row r="38" spans="1:23" ht="15.75" thickBot="1" x14ac:dyDescent="0.3"/>
    <row r="39" spans="1:23"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3"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3"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3"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3"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3"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3"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3"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3"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3"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3"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3"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3"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c r="W51" s="256"/>
    </row>
    <row r="52" spans="1:23" ht="15.75" thickBot="1" x14ac:dyDescent="0.3">
      <c r="U52" s="875">
        <f>SUM(U42:V51)</f>
        <v>0</v>
      </c>
      <c r="V52" s="876"/>
    </row>
  </sheetData>
  <mergeCells count="374">
    <mergeCell ref="U52:V52"/>
    <mergeCell ref="A51:B51"/>
    <mergeCell ref="C51:D51"/>
    <mergeCell ref="E51:F51"/>
    <mergeCell ref="G51:H51"/>
    <mergeCell ref="I51:J51"/>
    <mergeCell ref="A50:B50"/>
    <mergeCell ref="C50:D50"/>
    <mergeCell ref="E50:F50"/>
    <mergeCell ref="G50:H50"/>
    <mergeCell ref="I50:J50"/>
    <mergeCell ref="K51:L51"/>
    <mergeCell ref="M51:N51"/>
    <mergeCell ref="O51:P51"/>
    <mergeCell ref="Q51:R51"/>
    <mergeCell ref="S51:T51"/>
    <mergeCell ref="U51:V51"/>
    <mergeCell ref="M50:N50"/>
    <mergeCell ref="O50:P50"/>
    <mergeCell ref="Q50:R50"/>
    <mergeCell ref="S50:T50"/>
    <mergeCell ref="U50:V50"/>
    <mergeCell ref="K50:L50"/>
    <mergeCell ref="K49:L49"/>
    <mergeCell ref="M49:N49"/>
    <mergeCell ref="O49:P49"/>
    <mergeCell ref="Q49:R49"/>
    <mergeCell ref="S49:T49"/>
    <mergeCell ref="U49:V49"/>
    <mergeCell ref="M48:N48"/>
    <mergeCell ref="O48:P48"/>
    <mergeCell ref="Q48:R48"/>
    <mergeCell ref="S48:T48"/>
    <mergeCell ref="U48:V48"/>
    <mergeCell ref="K48:L48"/>
    <mergeCell ref="A49:B49"/>
    <mergeCell ref="C49:D49"/>
    <mergeCell ref="E49:F49"/>
    <mergeCell ref="G49:H49"/>
    <mergeCell ref="I49:J49"/>
    <mergeCell ref="A48:B48"/>
    <mergeCell ref="C48:D48"/>
    <mergeCell ref="E48:F48"/>
    <mergeCell ref="G48:H48"/>
    <mergeCell ref="I48:J48"/>
    <mergeCell ref="K47:L47"/>
    <mergeCell ref="M47:N47"/>
    <mergeCell ref="O47:P47"/>
    <mergeCell ref="Q47:R47"/>
    <mergeCell ref="S47:T47"/>
    <mergeCell ref="U47:V47"/>
    <mergeCell ref="M46:N46"/>
    <mergeCell ref="O46:P46"/>
    <mergeCell ref="Q46:R46"/>
    <mergeCell ref="S46:T46"/>
    <mergeCell ref="U46:V46"/>
    <mergeCell ref="K46:L46"/>
    <mergeCell ref="A47:B47"/>
    <mergeCell ref="C47:D47"/>
    <mergeCell ref="E47:F47"/>
    <mergeCell ref="G47:H47"/>
    <mergeCell ref="I47:J47"/>
    <mergeCell ref="A46:B46"/>
    <mergeCell ref="C46:D46"/>
    <mergeCell ref="E46:F46"/>
    <mergeCell ref="G46:H46"/>
    <mergeCell ref="I46:J46"/>
    <mergeCell ref="O45:P45"/>
    <mergeCell ref="Q45:R45"/>
    <mergeCell ref="S45:T45"/>
    <mergeCell ref="U45:V45"/>
    <mergeCell ref="M44:N44"/>
    <mergeCell ref="O44:P44"/>
    <mergeCell ref="Q44:R44"/>
    <mergeCell ref="S44:T44"/>
    <mergeCell ref="U44:V44"/>
    <mergeCell ref="O43:P43"/>
    <mergeCell ref="Q43:R43"/>
    <mergeCell ref="S43:T43"/>
    <mergeCell ref="U43:V43"/>
    <mergeCell ref="A44:B44"/>
    <mergeCell ref="C44:D44"/>
    <mergeCell ref="E44:F44"/>
    <mergeCell ref="G44:H44"/>
    <mergeCell ref="I44:J44"/>
    <mergeCell ref="K44:L44"/>
    <mergeCell ref="A43:B43"/>
    <mergeCell ref="C43:D43"/>
    <mergeCell ref="E43:F43"/>
    <mergeCell ref="G43:H43"/>
    <mergeCell ref="I43:J43"/>
    <mergeCell ref="K43:L43"/>
    <mergeCell ref="M43:N43"/>
    <mergeCell ref="A45:B45"/>
    <mergeCell ref="C45:D45"/>
    <mergeCell ref="E45:F45"/>
    <mergeCell ref="G45:H45"/>
    <mergeCell ref="I45:J45"/>
    <mergeCell ref="K45:L45"/>
    <mergeCell ref="M45:N45"/>
    <mergeCell ref="S40:T41"/>
    <mergeCell ref="U40:V41"/>
    <mergeCell ref="A42:B42"/>
    <mergeCell ref="C42:D42"/>
    <mergeCell ref="E42:F42"/>
    <mergeCell ref="G42:H42"/>
    <mergeCell ref="I42:J42"/>
    <mergeCell ref="K42:L42"/>
    <mergeCell ref="M42:N42"/>
    <mergeCell ref="O42:P42"/>
    <mergeCell ref="A39:B41"/>
    <mergeCell ref="C39:V39"/>
    <mergeCell ref="C40:D41"/>
    <mergeCell ref="E40:F41"/>
    <mergeCell ref="G40:H41"/>
    <mergeCell ref="I40:J41"/>
    <mergeCell ref="K40:L41"/>
    <mergeCell ref="M40:N41"/>
    <mergeCell ref="O40:P41"/>
    <mergeCell ref="Q40:R41"/>
    <mergeCell ref="Q42:R42"/>
    <mergeCell ref="S42:T42"/>
    <mergeCell ref="U42:V42"/>
    <mergeCell ref="K35:L35"/>
    <mergeCell ref="M35:N35"/>
    <mergeCell ref="O35:P35"/>
    <mergeCell ref="Q35:R35"/>
    <mergeCell ref="S35:T35"/>
    <mergeCell ref="U35:V35"/>
    <mergeCell ref="U36:V36"/>
    <mergeCell ref="M34:N34"/>
    <mergeCell ref="O34:P34"/>
    <mergeCell ref="Q34:R34"/>
    <mergeCell ref="S34:T34"/>
    <mergeCell ref="U34:V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V33"/>
    <mergeCell ref="M32:N32"/>
    <mergeCell ref="O32:P32"/>
    <mergeCell ref="Q32:R32"/>
    <mergeCell ref="S32:T32"/>
    <mergeCell ref="U32:V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V31"/>
    <mergeCell ref="M30:N30"/>
    <mergeCell ref="O30:P30"/>
    <mergeCell ref="Q30:R30"/>
    <mergeCell ref="S30:T30"/>
    <mergeCell ref="U30:V30"/>
    <mergeCell ref="K30:L30"/>
    <mergeCell ref="A31:B31"/>
    <mergeCell ref="C31:D31"/>
    <mergeCell ref="E31:F31"/>
    <mergeCell ref="G31:H31"/>
    <mergeCell ref="I31:J31"/>
    <mergeCell ref="A30:B30"/>
    <mergeCell ref="C30:D30"/>
    <mergeCell ref="E30:F30"/>
    <mergeCell ref="G30:H30"/>
    <mergeCell ref="I30:J30"/>
    <mergeCell ref="O29:P29"/>
    <mergeCell ref="Q29:R29"/>
    <mergeCell ref="S29:T29"/>
    <mergeCell ref="U29:V29"/>
    <mergeCell ref="M28:N28"/>
    <mergeCell ref="O28:P28"/>
    <mergeCell ref="Q28:R28"/>
    <mergeCell ref="S28:T28"/>
    <mergeCell ref="U28:V28"/>
    <mergeCell ref="O27:P27"/>
    <mergeCell ref="Q27:R27"/>
    <mergeCell ref="S27:T27"/>
    <mergeCell ref="U27:V27"/>
    <mergeCell ref="A28:B28"/>
    <mergeCell ref="C28:D28"/>
    <mergeCell ref="E28:F28"/>
    <mergeCell ref="G28:H28"/>
    <mergeCell ref="I28:J28"/>
    <mergeCell ref="K28:L28"/>
    <mergeCell ref="A27:B27"/>
    <mergeCell ref="C27:D27"/>
    <mergeCell ref="E27:F27"/>
    <mergeCell ref="G27:H27"/>
    <mergeCell ref="I27:J27"/>
    <mergeCell ref="K27:L27"/>
    <mergeCell ref="M27:N27"/>
    <mergeCell ref="A29:B29"/>
    <mergeCell ref="C29:D29"/>
    <mergeCell ref="E29:F29"/>
    <mergeCell ref="G29:H29"/>
    <mergeCell ref="I29:J29"/>
    <mergeCell ref="K29:L29"/>
    <mergeCell ref="M29:N29"/>
    <mergeCell ref="S24:T25"/>
    <mergeCell ref="U24:V25"/>
    <mergeCell ref="A26:B26"/>
    <mergeCell ref="C26:D26"/>
    <mergeCell ref="E26:F26"/>
    <mergeCell ref="G26:H26"/>
    <mergeCell ref="I26:J26"/>
    <mergeCell ref="K26:L26"/>
    <mergeCell ref="M26:N26"/>
    <mergeCell ref="O26:P26"/>
    <mergeCell ref="A23:B25"/>
    <mergeCell ref="C23:V23"/>
    <mergeCell ref="C24:D25"/>
    <mergeCell ref="E24:F25"/>
    <mergeCell ref="G24:H25"/>
    <mergeCell ref="I24:J25"/>
    <mergeCell ref="K24:L25"/>
    <mergeCell ref="M24:N25"/>
    <mergeCell ref="O24:P25"/>
    <mergeCell ref="Q24:R25"/>
    <mergeCell ref="Q26:R26"/>
    <mergeCell ref="S26:T26"/>
    <mergeCell ref="U26:V26"/>
    <mergeCell ref="K19:L19"/>
    <mergeCell ref="M19:N19"/>
    <mergeCell ref="O19:P19"/>
    <mergeCell ref="Q19:R19"/>
    <mergeCell ref="S19:T19"/>
    <mergeCell ref="U19:V19"/>
    <mergeCell ref="U20:V20"/>
    <mergeCell ref="M18:N18"/>
    <mergeCell ref="O18:P18"/>
    <mergeCell ref="Q18:R18"/>
    <mergeCell ref="S18:T18"/>
    <mergeCell ref="U18:V18"/>
    <mergeCell ref="K18:L18"/>
    <mergeCell ref="A19:B19"/>
    <mergeCell ref="C19:D19"/>
    <mergeCell ref="E19:F19"/>
    <mergeCell ref="G19:H19"/>
    <mergeCell ref="I19:J19"/>
    <mergeCell ref="A18:B18"/>
    <mergeCell ref="C18:D18"/>
    <mergeCell ref="E18:F18"/>
    <mergeCell ref="G18:H18"/>
    <mergeCell ref="I18:J18"/>
    <mergeCell ref="K17:L17"/>
    <mergeCell ref="M17:N17"/>
    <mergeCell ref="O17:P17"/>
    <mergeCell ref="Q17:R17"/>
    <mergeCell ref="S17:T17"/>
    <mergeCell ref="U17:V17"/>
    <mergeCell ref="M16:N16"/>
    <mergeCell ref="O16:P16"/>
    <mergeCell ref="Q16:R16"/>
    <mergeCell ref="S16:T16"/>
    <mergeCell ref="U16:V16"/>
    <mergeCell ref="K16:L16"/>
    <mergeCell ref="A17:B17"/>
    <mergeCell ref="C17:D17"/>
    <mergeCell ref="E17:F17"/>
    <mergeCell ref="G17:H17"/>
    <mergeCell ref="I17:J17"/>
    <mergeCell ref="A16:B16"/>
    <mergeCell ref="C16:D16"/>
    <mergeCell ref="E16:F16"/>
    <mergeCell ref="G16:H16"/>
    <mergeCell ref="I16:J16"/>
    <mergeCell ref="K15:L15"/>
    <mergeCell ref="M15:N15"/>
    <mergeCell ref="O15:P15"/>
    <mergeCell ref="Q15:R15"/>
    <mergeCell ref="S15:T15"/>
    <mergeCell ref="U15:V15"/>
    <mergeCell ref="M14:N14"/>
    <mergeCell ref="O14:P14"/>
    <mergeCell ref="Q14:R14"/>
    <mergeCell ref="S14:T14"/>
    <mergeCell ref="U14:V14"/>
    <mergeCell ref="K14:L14"/>
    <mergeCell ref="A15:B15"/>
    <mergeCell ref="C15:D15"/>
    <mergeCell ref="E15:F15"/>
    <mergeCell ref="G15:H15"/>
    <mergeCell ref="I15:J15"/>
    <mergeCell ref="A14:B14"/>
    <mergeCell ref="C14:D14"/>
    <mergeCell ref="E14:F14"/>
    <mergeCell ref="G14:H14"/>
    <mergeCell ref="I14:J14"/>
    <mergeCell ref="K13:L13"/>
    <mergeCell ref="M13:N13"/>
    <mergeCell ref="O13:P13"/>
    <mergeCell ref="Q13:R13"/>
    <mergeCell ref="S13:T13"/>
    <mergeCell ref="U13:V13"/>
    <mergeCell ref="M12:N12"/>
    <mergeCell ref="O12:P12"/>
    <mergeCell ref="Q12:R12"/>
    <mergeCell ref="S12:T12"/>
    <mergeCell ref="U12:V12"/>
    <mergeCell ref="K12:L12"/>
    <mergeCell ref="A13:B13"/>
    <mergeCell ref="C13:D13"/>
    <mergeCell ref="E13:F13"/>
    <mergeCell ref="G13:H13"/>
    <mergeCell ref="I13:J13"/>
    <mergeCell ref="A12:B12"/>
    <mergeCell ref="C12:D12"/>
    <mergeCell ref="E12:F12"/>
    <mergeCell ref="G12:H12"/>
    <mergeCell ref="I12:J12"/>
    <mergeCell ref="K11:L11"/>
    <mergeCell ref="M11:N11"/>
    <mergeCell ref="O11:P11"/>
    <mergeCell ref="Q11:R11"/>
    <mergeCell ref="S11:T11"/>
    <mergeCell ref="U11:V11"/>
    <mergeCell ref="M10:N10"/>
    <mergeCell ref="O10:P10"/>
    <mergeCell ref="Q10:R10"/>
    <mergeCell ref="S10:T10"/>
    <mergeCell ref="U10:V10"/>
    <mergeCell ref="K10:L10"/>
    <mergeCell ref="A11:B11"/>
    <mergeCell ref="C11:D11"/>
    <mergeCell ref="E11:F11"/>
    <mergeCell ref="G11:H11"/>
    <mergeCell ref="I11:J11"/>
    <mergeCell ref="A10:B10"/>
    <mergeCell ref="C10:D10"/>
    <mergeCell ref="E10:F10"/>
    <mergeCell ref="G10:H10"/>
    <mergeCell ref="I10:J10"/>
    <mergeCell ref="K8:L9"/>
    <mergeCell ref="M8:N9"/>
    <mergeCell ref="O8:P9"/>
    <mergeCell ref="Q8:R9"/>
    <mergeCell ref="S8:T9"/>
    <mergeCell ref="U8:V9"/>
    <mergeCell ref="A1:M1"/>
    <mergeCell ref="O1:Q1"/>
    <mergeCell ref="A2:V2"/>
    <mergeCell ref="A7:B9"/>
    <mergeCell ref="C7:V7"/>
    <mergeCell ref="C8:D9"/>
    <mergeCell ref="E8:F9"/>
    <mergeCell ref="G8:H9"/>
    <mergeCell ref="I8:J9"/>
    <mergeCell ref="A3:K5"/>
    <mergeCell ref="L3:V5"/>
  </mergeCells>
  <printOptions horizontalCentered="1"/>
  <pageMargins left="0.5" right="0.5" top="0.5" bottom="0.5" header="0.3" footer="0.3"/>
  <pageSetup paperSize="5" scale="71" orientation="landscape" horizontalDpi="300" verticalDpi="300" r:id="rId1"/>
  <headerFooter scaleWithDoc="0">
    <oddFooter>&amp;R15.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AB23"/>
  <sheetViews>
    <sheetView showGridLines="0" zoomScaleNormal="100" workbookViewId="0">
      <selection activeCell="C10" sqref="C10:V19"/>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t="s">
        <v>390</v>
      </c>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p8'!B11</f>
        <v>LOB1</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58"/>
      <c r="V6" s="959"/>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2"/>
      <c r="U7" s="962">
        <f>YEAR($Q$1)</f>
        <v>2024</v>
      </c>
      <c r="V7" s="963"/>
      <c r="W7" s="968"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1"/>
      <c r="U8" s="964"/>
      <c r="V8" s="965"/>
      <c r="W8" s="968"/>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3"/>
      <c r="U9" s="966"/>
      <c r="V9" s="967"/>
      <c r="W9" s="968"/>
      <c r="X9" s="930"/>
      <c r="Y9" s="919"/>
      <c r="Z9" s="920"/>
      <c r="AA9" s="924"/>
      <c r="AB9" s="925"/>
    </row>
    <row r="10" spans="1:28" ht="15.75" thickTop="1" x14ac:dyDescent="0.25">
      <c r="A10" s="899" t="str">
        <f>$C$7</f>
        <v>2015 &amp; PRIOR</v>
      </c>
      <c r="B10" s="900"/>
      <c r="C10" s="892">
        <f>'LOB1 Net Loss &amp; LAE p15'!C10:D10+'LOB1 Net Loss &amp; LAE p15'!C26:D26+'LOB1 Net Loss &amp; LAE p15'!C42:D42</f>
        <v>0</v>
      </c>
      <c r="D10" s="893"/>
      <c r="E10" s="892">
        <f>'LOB1 Net Loss &amp; LAE p15'!E10:F10+'LOB1 Net Loss &amp; LAE p15'!E26:F26+'LOB1 Net Loss &amp; LAE p15'!E42:F42</f>
        <v>0</v>
      </c>
      <c r="F10" s="893"/>
      <c r="G10" s="892">
        <f>'LOB1 Net Loss &amp; LAE p15'!G10:H10+'LOB1 Net Loss &amp; LAE p15'!G26:H26+'LOB1 Net Loss &amp; LAE p15'!G42:H42</f>
        <v>0</v>
      </c>
      <c r="H10" s="893"/>
      <c r="I10" s="892">
        <f>'LOB1 Net Loss &amp; LAE p15'!I10:J10+'LOB1 Net Loss &amp; LAE p15'!I26:J26+'LOB1 Net Loss &amp; LAE p15'!I42:J42</f>
        <v>0</v>
      </c>
      <c r="J10" s="893"/>
      <c r="K10" s="892">
        <f>'LOB1 Net Loss &amp; LAE p15'!K10:L10+'LOB1 Net Loss &amp; LAE p15'!K26:L26+'LOB1 Net Loss &amp; LAE p15'!K42:L42</f>
        <v>0</v>
      </c>
      <c r="L10" s="893"/>
      <c r="M10" s="892">
        <f>'LOB1 Net Loss &amp; LAE p15'!M10:N10+'LOB1 Net Loss &amp; LAE p15'!M26:N26+'LOB1 Net Loss &amp; LAE p15'!M42:N42</f>
        <v>0</v>
      </c>
      <c r="N10" s="893"/>
      <c r="O10" s="892">
        <f>'LOB1 Net Loss &amp; LAE p15'!O10:P10+'LOB1 Net Loss &amp; LAE p15'!O26:P26+'LOB1 Net Loss &amp; LAE p15'!O42:P42</f>
        <v>0</v>
      </c>
      <c r="P10" s="893"/>
      <c r="Q10" s="892">
        <f>'LOB1 Net Loss &amp; LAE p15'!Q10:R10+'LOB1 Net Loss &amp; LAE p15'!Q26:R26+'LOB1 Net Loss &amp; LAE p15'!Q42:R42</f>
        <v>0</v>
      </c>
      <c r="R10" s="893"/>
      <c r="S10" s="892">
        <f>'LOB1 Net Loss &amp; LAE p15'!S10:T10+'LOB1 Net Loss &amp; LAE p15'!S26:T26+'LOB1 Net Loss &amp; LAE p15'!S42:T42</f>
        <v>0</v>
      </c>
      <c r="T10" s="893"/>
      <c r="U10" s="892">
        <f>'LOB1 Net Loss &amp; LAE p15'!U10:V10+'LOB1 Net Loss &amp; LAE p15'!U26:V26+'LOB1 Net Loss &amp; LAE p15'!U42:V42</f>
        <v>0</v>
      </c>
      <c r="V10" s="893"/>
      <c r="W10" s="227">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'LOB1 Net Loss &amp; LAE p15'!E11:F11+'LOB1 Net Loss &amp; LAE p15'!E27:F27+'LOB1 Net Loss &amp; LAE p15'!E43:F43</f>
        <v>0</v>
      </c>
      <c r="F11" s="893"/>
      <c r="G11" s="892">
        <f>'LOB1 Net Loss &amp; LAE p15'!G11:H11+'LOB1 Net Loss &amp; LAE p15'!G27:H27+'LOB1 Net Loss &amp; LAE p15'!G43:H43</f>
        <v>0</v>
      </c>
      <c r="H11" s="893"/>
      <c r="I11" s="892">
        <f>'LOB1 Net Loss &amp; LAE p15'!I11:J11+'LOB1 Net Loss &amp; LAE p15'!I27:J27+'LOB1 Net Loss &amp; LAE p15'!I43:J43</f>
        <v>0</v>
      </c>
      <c r="J11" s="893"/>
      <c r="K11" s="892">
        <f>'LOB1 Net Loss &amp; LAE p15'!K11:L11+'LOB1 Net Loss &amp; LAE p15'!K27:L27+'LOB1 Net Loss &amp; LAE p15'!K43:L43</f>
        <v>0</v>
      </c>
      <c r="L11" s="893"/>
      <c r="M11" s="892">
        <f>'LOB1 Net Loss &amp; LAE p15'!M11:N11+'LOB1 Net Loss &amp; LAE p15'!M27:N27+'LOB1 Net Loss &amp; LAE p15'!M43:N43</f>
        <v>0</v>
      </c>
      <c r="N11" s="893"/>
      <c r="O11" s="892">
        <f>'LOB1 Net Loss &amp; LAE p15'!O11:P11+'LOB1 Net Loss &amp; LAE p15'!O27:P27+'LOB1 Net Loss &amp; LAE p15'!O43:P43</f>
        <v>0</v>
      </c>
      <c r="P11" s="893"/>
      <c r="Q11" s="892">
        <f>'LOB1 Net Loss &amp; LAE p15'!Q11:R11+'LOB1 Net Loss &amp; LAE p15'!Q27:R27+'LOB1 Net Loss &amp; LAE p15'!Q43:R43</f>
        <v>0</v>
      </c>
      <c r="R11" s="893"/>
      <c r="S11" s="892">
        <f>'LOB1 Net Loss &amp; LAE p15'!S11:T11+'LOB1 Net Loss &amp; LAE p15'!S27:T27+'LOB1 Net Loss &amp; LAE p15'!S43:T43</f>
        <v>0</v>
      </c>
      <c r="T11" s="893"/>
      <c r="U11" s="892">
        <f>'LOB1 Net Loss &amp; LAE p15'!U11:V11+'LOB1 Net Loss &amp; LAE p15'!U27:V27+'LOB1 Net Loss &amp; LAE p15'!U43:V43</f>
        <v>0</v>
      </c>
      <c r="V11" s="893"/>
      <c r="W11" s="227">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'LOB1 Net Loss &amp; LAE p15'!G12:H12+'LOB1 Net Loss &amp; LAE p15'!G28:H28+'LOB1 Net Loss &amp; LAE p15'!G44:H44</f>
        <v>0</v>
      </c>
      <c r="H12" s="893"/>
      <c r="I12" s="892">
        <f>'LOB1 Net Loss &amp; LAE p15'!I12:J12+'LOB1 Net Loss &amp; LAE p15'!I28:J28+'LOB1 Net Loss &amp; LAE p15'!I44:J44</f>
        <v>0</v>
      </c>
      <c r="J12" s="893"/>
      <c r="K12" s="892">
        <f>'LOB1 Net Loss &amp; LAE p15'!K12:L12+'LOB1 Net Loss &amp; LAE p15'!K28:L28+'LOB1 Net Loss &amp; LAE p15'!K44:L44</f>
        <v>0</v>
      </c>
      <c r="L12" s="893"/>
      <c r="M12" s="892">
        <f>'LOB1 Net Loss &amp; LAE p15'!M12:N12+'LOB1 Net Loss &amp; LAE p15'!M28:N28+'LOB1 Net Loss &amp; LAE p15'!M44:N44</f>
        <v>0</v>
      </c>
      <c r="N12" s="893"/>
      <c r="O12" s="892">
        <f>'LOB1 Net Loss &amp; LAE p15'!O12:P12+'LOB1 Net Loss &amp; LAE p15'!O28:P28+'LOB1 Net Loss &amp; LAE p15'!O44:P44</f>
        <v>0</v>
      </c>
      <c r="P12" s="893"/>
      <c r="Q12" s="892">
        <f>'LOB1 Net Loss &amp; LAE p15'!Q12:R12+'LOB1 Net Loss &amp; LAE p15'!Q28:R28+'LOB1 Net Loss &amp; LAE p15'!Q44:R44</f>
        <v>0</v>
      </c>
      <c r="R12" s="893"/>
      <c r="S12" s="892">
        <f>'LOB1 Net Loss &amp; LAE p15'!S12:T12+'LOB1 Net Loss &amp; LAE p15'!S28:T28+'LOB1 Net Loss &amp; LAE p15'!S44:T44</f>
        <v>0</v>
      </c>
      <c r="T12" s="893"/>
      <c r="U12" s="892">
        <f>'LOB1 Net Loss &amp; LAE p15'!U12:V12+'LOB1 Net Loss &amp; LAE p15'!U28:V28+'LOB1 Net Loss &amp; LAE p15'!U44:V44</f>
        <v>0</v>
      </c>
      <c r="V12" s="893"/>
      <c r="W12" s="227">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'LOB1 Net Loss &amp; LAE p15'!I13:J13+'LOB1 Net Loss &amp; LAE p15'!I29:J29+'LOB1 Net Loss &amp; LAE p15'!I45:J45</f>
        <v>0</v>
      </c>
      <c r="J13" s="893"/>
      <c r="K13" s="892">
        <f>'LOB1 Net Loss &amp; LAE p15'!K13:L13+'LOB1 Net Loss &amp; LAE p15'!K29:L29+'LOB1 Net Loss &amp; LAE p15'!K45:L45</f>
        <v>0</v>
      </c>
      <c r="L13" s="893"/>
      <c r="M13" s="892">
        <f>'LOB1 Net Loss &amp; LAE p15'!M13:N13+'LOB1 Net Loss &amp; LAE p15'!M29:N29+'LOB1 Net Loss &amp; LAE p15'!M45:N45</f>
        <v>0</v>
      </c>
      <c r="N13" s="893"/>
      <c r="O13" s="892">
        <f>'LOB1 Net Loss &amp; LAE p15'!O13:P13+'LOB1 Net Loss &amp; LAE p15'!O29:P29+'LOB1 Net Loss &amp; LAE p15'!O45:P45</f>
        <v>0</v>
      </c>
      <c r="P13" s="893"/>
      <c r="Q13" s="892">
        <f>'LOB1 Net Loss &amp; LAE p15'!Q13:R13+'LOB1 Net Loss &amp; LAE p15'!Q29:R29+'LOB1 Net Loss &amp; LAE p15'!Q45:R45</f>
        <v>0</v>
      </c>
      <c r="R13" s="893"/>
      <c r="S13" s="892">
        <f>'LOB1 Net Loss &amp; LAE p15'!S13:T13+'LOB1 Net Loss &amp; LAE p15'!S29:T29+'LOB1 Net Loss &amp; LAE p15'!S45:T45</f>
        <v>0</v>
      </c>
      <c r="T13" s="893"/>
      <c r="U13" s="892">
        <f>'LOB1 Net Loss &amp; LAE p15'!U13:V13+'LOB1 Net Loss &amp; LAE p15'!U29:V29+'LOB1 Net Loss &amp; LAE p15'!U45:V45</f>
        <v>0</v>
      </c>
      <c r="V13" s="893"/>
      <c r="W13" s="227">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'LOB1 Net Loss &amp; LAE p15'!K14:L14+'LOB1 Net Loss &amp; LAE p15'!K30:L30+'LOB1 Net Loss &amp; LAE p15'!K46:L46</f>
        <v>0</v>
      </c>
      <c r="L14" s="893"/>
      <c r="M14" s="892">
        <f>'LOB1 Net Loss &amp; LAE p15'!M14:N14+'LOB1 Net Loss &amp; LAE p15'!M30:N30+'LOB1 Net Loss &amp; LAE p15'!M46:N46</f>
        <v>0</v>
      </c>
      <c r="N14" s="893"/>
      <c r="O14" s="892">
        <f>'LOB1 Net Loss &amp; LAE p15'!O14:P14+'LOB1 Net Loss &amp; LAE p15'!O30:P30+'LOB1 Net Loss &amp; LAE p15'!O46:P46</f>
        <v>0</v>
      </c>
      <c r="P14" s="893"/>
      <c r="Q14" s="892">
        <f>'LOB1 Net Loss &amp; LAE p15'!Q14:R14+'LOB1 Net Loss &amp; LAE p15'!Q30:R30+'LOB1 Net Loss &amp; LAE p15'!Q46:R46</f>
        <v>0</v>
      </c>
      <c r="R14" s="893"/>
      <c r="S14" s="892">
        <f>'LOB1 Net Loss &amp; LAE p15'!S14:T14+'LOB1 Net Loss &amp; LAE p15'!S30:T30+'LOB1 Net Loss &amp; LAE p15'!S46:T46</f>
        <v>0</v>
      </c>
      <c r="T14" s="893"/>
      <c r="U14" s="892">
        <f>'LOB1 Net Loss &amp; LAE p15'!U14:V14+'LOB1 Net Loss &amp; LAE p15'!U30:V30+'LOB1 Net Loss &amp; LAE p15'!U46:V46</f>
        <v>0</v>
      </c>
      <c r="V14" s="893"/>
      <c r="W14" s="227">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'LOB1 Net Loss &amp; LAE p15'!M15:N15+'LOB1 Net Loss &amp; LAE p15'!M31:N31+'LOB1 Net Loss &amp; LAE p15'!M47:N47</f>
        <v>0</v>
      </c>
      <c r="N15" s="893"/>
      <c r="O15" s="892">
        <f>'LOB1 Net Loss &amp; LAE p15'!O15:P15+'LOB1 Net Loss &amp; LAE p15'!O31:P31+'LOB1 Net Loss &amp; LAE p15'!O47:P47</f>
        <v>0</v>
      </c>
      <c r="P15" s="893"/>
      <c r="Q15" s="892">
        <f>'LOB1 Net Loss &amp; LAE p15'!Q15:R15+'LOB1 Net Loss &amp; LAE p15'!Q31:R31+'LOB1 Net Loss &amp; LAE p15'!Q47:R47</f>
        <v>0</v>
      </c>
      <c r="R15" s="893"/>
      <c r="S15" s="892">
        <f>'LOB1 Net Loss &amp; LAE p15'!S15:T15+'LOB1 Net Loss &amp; LAE p15'!S31:T31+'LOB1 Net Loss &amp; LAE p15'!S47:T47</f>
        <v>0</v>
      </c>
      <c r="T15" s="893"/>
      <c r="U15" s="892">
        <f>'LOB1 Net Loss &amp; LAE p15'!U15:V15+'LOB1 Net Loss &amp; LAE p15'!U31:V31+'LOB1 Net Loss &amp; LAE p15'!U47:V47</f>
        <v>0</v>
      </c>
      <c r="V15" s="893"/>
      <c r="W15" s="227">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'LOB1 Net Loss &amp; LAE p15'!O16:P16+'LOB1 Net Loss &amp; LAE p15'!O32:P32+'LOB1 Net Loss &amp; LAE p15'!O48:P48</f>
        <v>0</v>
      </c>
      <c r="P16" s="893"/>
      <c r="Q16" s="892">
        <f>'LOB1 Net Loss &amp; LAE p15'!Q16:R16+'LOB1 Net Loss &amp; LAE p15'!Q32:R32+'LOB1 Net Loss &amp; LAE p15'!Q48:R48</f>
        <v>0</v>
      </c>
      <c r="R16" s="893"/>
      <c r="S16" s="892">
        <f>'LOB1 Net Loss &amp; LAE p15'!S16:T16+'LOB1 Net Loss &amp; LAE p15'!S32:T32+'LOB1 Net Loss &amp; LAE p15'!S48:T48</f>
        <v>0</v>
      </c>
      <c r="T16" s="893"/>
      <c r="U16" s="892">
        <f>'LOB1 Net Loss &amp; LAE p15'!U16:V16+'LOB1 Net Loss &amp; LAE p15'!U32:V32+'LOB1 Net Loss &amp; LAE p15'!U48:V48</f>
        <v>0</v>
      </c>
      <c r="V16" s="893"/>
      <c r="W16" s="227">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'LOB1 Net Loss &amp; LAE p15'!Q17:R17+'LOB1 Net Loss &amp; LAE p15'!Q33:R33+'LOB1 Net Loss &amp; LAE p15'!Q49:R49</f>
        <v>0</v>
      </c>
      <c r="R17" s="893"/>
      <c r="S17" s="892">
        <f>'LOB1 Net Loss &amp; LAE p15'!S17:T17+'LOB1 Net Loss &amp; LAE p15'!S33:T33+'LOB1 Net Loss &amp; LAE p15'!S49:T49</f>
        <v>0</v>
      </c>
      <c r="T17" s="893"/>
      <c r="U17" s="892">
        <f>'LOB1 Net Loss &amp; LAE p15'!U17:V17+'LOB1 Net Loss &amp; LAE p15'!U33:V33+'LOB1 Net Loss &amp; LAE p15'!U49:V49</f>
        <v>0</v>
      </c>
      <c r="V17" s="893"/>
      <c r="W17" s="227">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'LOB1 Net Loss &amp; LAE p15'!S18:T18+'LOB1 Net Loss &amp; LAE p15'!S34:T34+'LOB1 Net Loss &amp; LAE p15'!S50:T50</f>
        <v>0</v>
      </c>
      <c r="T18" s="893"/>
      <c r="U18" s="892">
        <f>'LOB1 Net Loss &amp; LAE p15'!U18:V18+'LOB1 Net Loss &amp; LAE p15'!U34:V34+'LOB1 Net Loss &amp; LAE p15'!U50:V50</f>
        <v>0</v>
      </c>
      <c r="V18" s="893"/>
      <c r="W18" s="227">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7"/>
      <c r="U19" s="892">
        <f>'LOB1 Net Loss &amp; LAE p15'!U19:V19+'LOB1 Net Loss &amp; LAE p15'!U35:V35+'LOB1 Net Loss &amp; LAE p15'!U51:V51</f>
        <v>0</v>
      </c>
      <c r="V19" s="893"/>
      <c r="W19" s="230"/>
      <c r="X19" s="230"/>
      <c r="Y19" s="978"/>
      <c r="Z19" s="979"/>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Q19:R19"/>
    <mergeCell ref="S19:T19"/>
    <mergeCell ref="U19:V19"/>
    <mergeCell ref="Y19:Z19"/>
    <mergeCell ref="AA19:AB19"/>
    <mergeCell ref="B23:X23"/>
    <mergeCell ref="Y23:Z23"/>
    <mergeCell ref="Y18:Z18"/>
    <mergeCell ref="AA18:AB18"/>
    <mergeCell ref="A19:B19"/>
    <mergeCell ref="C19:D19"/>
    <mergeCell ref="E19:F19"/>
    <mergeCell ref="G19:H19"/>
    <mergeCell ref="I19:J19"/>
    <mergeCell ref="K19:L19"/>
    <mergeCell ref="M19:N19"/>
    <mergeCell ref="O19:P19"/>
    <mergeCell ref="K18:L18"/>
    <mergeCell ref="M18:N18"/>
    <mergeCell ref="O18:P18"/>
    <mergeCell ref="Q18:R18"/>
    <mergeCell ref="S18:T18"/>
    <mergeCell ref="U18:V18"/>
    <mergeCell ref="Q17:R17"/>
    <mergeCell ref="S17:T17"/>
    <mergeCell ref="U17:V17"/>
    <mergeCell ref="Y17:Z17"/>
    <mergeCell ref="AA17:AB17"/>
    <mergeCell ref="A18:B18"/>
    <mergeCell ref="C18:D18"/>
    <mergeCell ref="E18:F18"/>
    <mergeCell ref="G18:H18"/>
    <mergeCell ref="I18:J18"/>
    <mergeCell ref="A17:B17"/>
    <mergeCell ref="C17:D17"/>
    <mergeCell ref="E17:F17"/>
    <mergeCell ref="G17:H17"/>
    <mergeCell ref="I17:J17"/>
    <mergeCell ref="K17:L17"/>
    <mergeCell ref="M17:N17"/>
    <mergeCell ref="O17:P17"/>
    <mergeCell ref="K16:L16"/>
    <mergeCell ref="M16:N16"/>
    <mergeCell ref="O16:P16"/>
    <mergeCell ref="Q15:R15"/>
    <mergeCell ref="S15:T15"/>
    <mergeCell ref="U15:V15"/>
    <mergeCell ref="Y15:Z15"/>
    <mergeCell ref="AA15:AB15"/>
    <mergeCell ref="A16:B16"/>
    <mergeCell ref="C16:D16"/>
    <mergeCell ref="E16:F16"/>
    <mergeCell ref="G16:H16"/>
    <mergeCell ref="I16:J16"/>
    <mergeCell ref="Y16:Z16"/>
    <mergeCell ref="AA16:AB16"/>
    <mergeCell ref="Q16:R16"/>
    <mergeCell ref="S16:T16"/>
    <mergeCell ref="U16:V16"/>
    <mergeCell ref="A15:B15"/>
    <mergeCell ref="C15:D15"/>
    <mergeCell ref="E15:F15"/>
    <mergeCell ref="G15:H15"/>
    <mergeCell ref="I15:J15"/>
    <mergeCell ref="K15:L15"/>
    <mergeCell ref="M15:N15"/>
    <mergeCell ref="O15:P15"/>
    <mergeCell ref="K14:L14"/>
    <mergeCell ref="M14:N14"/>
    <mergeCell ref="O14:P14"/>
    <mergeCell ref="Y13:Z13"/>
    <mergeCell ref="AA13:AB13"/>
    <mergeCell ref="A14:B14"/>
    <mergeCell ref="C14:D14"/>
    <mergeCell ref="E14:F14"/>
    <mergeCell ref="G14:H14"/>
    <mergeCell ref="I14:J14"/>
    <mergeCell ref="Y14:Z14"/>
    <mergeCell ref="AA14:AB14"/>
    <mergeCell ref="Q14:R14"/>
    <mergeCell ref="S14:T14"/>
    <mergeCell ref="U14:V14"/>
    <mergeCell ref="A12:B12"/>
    <mergeCell ref="C12:D12"/>
    <mergeCell ref="E12:F12"/>
    <mergeCell ref="G12:H12"/>
    <mergeCell ref="I12:J12"/>
    <mergeCell ref="Y12:Z12"/>
    <mergeCell ref="AA12:AB12"/>
    <mergeCell ref="A13:B13"/>
    <mergeCell ref="C13:D13"/>
    <mergeCell ref="E13:F13"/>
    <mergeCell ref="G13:H13"/>
    <mergeCell ref="I13:J13"/>
    <mergeCell ref="K13:L13"/>
    <mergeCell ref="M13:N13"/>
    <mergeCell ref="O13:P13"/>
    <mergeCell ref="K12:L12"/>
    <mergeCell ref="M12:N12"/>
    <mergeCell ref="O12:P12"/>
    <mergeCell ref="Q12:R12"/>
    <mergeCell ref="S12:T12"/>
    <mergeCell ref="U12:V12"/>
    <mergeCell ref="Q13:R13"/>
    <mergeCell ref="S13:T13"/>
    <mergeCell ref="U13:V13"/>
    <mergeCell ref="Y10:Z10"/>
    <mergeCell ref="AA10:AB10"/>
    <mergeCell ref="A11:B11"/>
    <mergeCell ref="C11:D11"/>
    <mergeCell ref="E11:F11"/>
    <mergeCell ref="G11:H11"/>
    <mergeCell ref="I11:J11"/>
    <mergeCell ref="K11:L11"/>
    <mergeCell ref="M11:N11"/>
    <mergeCell ref="O11:P11"/>
    <mergeCell ref="K10:L10"/>
    <mergeCell ref="M10:N10"/>
    <mergeCell ref="O10:P10"/>
    <mergeCell ref="Q10:R10"/>
    <mergeCell ref="S10:T10"/>
    <mergeCell ref="U10:V10"/>
    <mergeCell ref="Q11:R11"/>
    <mergeCell ref="S11:T11"/>
    <mergeCell ref="U11:V11"/>
    <mergeCell ref="Y11:Z11"/>
    <mergeCell ref="AA11:AB11"/>
    <mergeCell ref="A10:B10"/>
    <mergeCell ref="C10:D10"/>
    <mergeCell ref="E10:F10"/>
    <mergeCell ref="G10:H10"/>
    <mergeCell ref="I10:J10"/>
    <mergeCell ref="E7:F9"/>
    <mergeCell ref="G7:H9"/>
    <mergeCell ref="I7:J9"/>
    <mergeCell ref="K7:L9"/>
    <mergeCell ref="A1:P1"/>
    <mergeCell ref="Q1:S1"/>
    <mergeCell ref="A2:AB2"/>
    <mergeCell ref="A6:B9"/>
    <mergeCell ref="D6:V6"/>
    <mergeCell ref="W6:X6"/>
    <mergeCell ref="Y6:Z9"/>
    <mergeCell ref="AA6:AB9"/>
    <mergeCell ref="C7:D9"/>
    <mergeCell ref="Q7:R9"/>
    <mergeCell ref="S7:T9"/>
    <mergeCell ref="U7:V9"/>
    <mergeCell ref="W7:W9"/>
    <mergeCell ref="X7:X9"/>
    <mergeCell ref="M7:N9"/>
    <mergeCell ref="O7:P9"/>
    <mergeCell ref="A3:N4"/>
    <mergeCell ref="O3:AB4"/>
  </mergeCells>
  <printOptions horizontalCentered="1"/>
  <pageMargins left="0.5" right="0.5" top="0.5" bottom="0.5" header="0.3" footer="0.3"/>
  <pageSetup paperSize="5" scale="76" orientation="landscape" horizontalDpi="300" verticalDpi="300" r:id="rId1"/>
  <headerFooter scaleWithDoc="0">
    <oddFooter>&amp;R16</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p8'!B12</f>
        <v>LOB2</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85"/>
      <c r="V19" s="986"/>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 xml:space="preserve">&amp;R17.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76"/>
  <sheetViews>
    <sheetView showGridLines="0" topLeftCell="A42" zoomScaleNormal="100" workbookViewId="0">
      <selection activeCell="M76" sqref="M76"/>
    </sheetView>
  </sheetViews>
  <sheetFormatPr defaultRowHeight="15" x14ac:dyDescent="0.25"/>
  <cols>
    <col min="2" max="2" width="10.7109375" customWidth="1"/>
    <col min="3" max="3" width="6.5703125" customWidth="1"/>
    <col min="4" max="4" width="2" bestFit="1" customWidth="1"/>
    <col min="5" max="5" width="12.85546875" customWidth="1"/>
    <col min="6" max="6" width="10.28515625" customWidth="1"/>
    <col min="7" max="7" width="9.140625" customWidth="1"/>
    <col min="8" max="8" width="2" customWidth="1"/>
    <col min="11" max="11" width="9.7109375" customWidth="1"/>
    <col min="20" max="20" width="9.140625" hidden="1" customWidth="1"/>
  </cols>
  <sheetData>
    <row r="1" spans="1:20" ht="6" customHeight="1" x14ac:dyDescent="0.25">
      <c r="A1" s="273"/>
      <c r="B1" s="273"/>
      <c r="C1" s="273"/>
      <c r="D1" s="273"/>
      <c r="E1" s="273"/>
      <c r="F1" s="273"/>
      <c r="G1" s="273"/>
      <c r="H1" s="273"/>
      <c r="I1" s="273"/>
      <c r="J1" s="273"/>
      <c r="K1" s="273"/>
    </row>
    <row r="2" spans="1:20" ht="18" x14ac:dyDescent="0.25">
      <c r="A2" s="308" t="s">
        <v>119</v>
      </c>
      <c r="B2" s="308"/>
      <c r="C2" s="308"/>
      <c r="D2" s="308"/>
      <c r="E2" s="308"/>
      <c r="F2" s="308"/>
      <c r="G2" s="308"/>
      <c r="H2" s="308"/>
      <c r="I2" s="308"/>
      <c r="J2" s="308"/>
      <c r="K2" s="308"/>
    </row>
    <row r="3" spans="1:20" ht="15.75" x14ac:dyDescent="0.25">
      <c r="A3" s="310">
        <f>IF(ISBLANK($J$10),"December 31, 2017",$J$10)</f>
        <v>45657</v>
      </c>
      <c r="B3" s="310"/>
      <c r="C3" s="310"/>
      <c r="D3" s="310"/>
      <c r="E3" s="310"/>
      <c r="F3" s="310"/>
      <c r="G3" s="310"/>
      <c r="H3" s="310"/>
      <c r="I3" s="310"/>
      <c r="J3" s="310"/>
      <c r="K3" s="310"/>
      <c r="T3" s="4" t="s">
        <v>120</v>
      </c>
    </row>
    <row r="5" spans="1:20" ht="18.75" thickBot="1" x14ac:dyDescent="0.3">
      <c r="A5" s="90"/>
      <c r="B5" s="311" t="str">
        <f>+Attestation!B9</f>
        <v>NAME</v>
      </c>
      <c r="C5" s="311"/>
      <c r="D5" s="311"/>
      <c r="E5" s="311"/>
      <c r="F5" s="311"/>
      <c r="G5" s="311"/>
      <c r="H5" s="311"/>
      <c r="I5" s="311"/>
      <c r="J5" s="311"/>
      <c r="K5" s="91"/>
      <c r="P5" s="7"/>
      <c r="T5" s="4" t="s">
        <v>121</v>
      </c>
    </row>
    <row r="6" spans="1:20" x14ac:dyDescent="0.25">
      <c r="A6" s="309" t="s">
        <v>1</v>
      </c>
      <c r="B6" s="309"/>
      <c r="C6" s="309"/>
      <c r="D6" s="309"/>
      <c r="E6" s="309"/>
      <c r="F6" s="309"/>
      <c r="G6" s="309"/>
      <c r="H6" s="309"/>
      <c r="I6" s="309"/>
      <c r="J6" s="309"/>
      <c r="K6" s="309"/>
      <c r="T6" s="4" t="s">
        <v>122</v>
      </c>
    </row>
    <row r="7" spans="1:20" ht="15.75" x14ac:dyDescent="0.25">
      <c r="A7" s="307" t="s">
        <v>2</v>
      </c>
      <c r="B7" s="307"/>
      <c r="C7" s="307"/>
      <c r="D7" s="307"/>
      <c r="E7" s="307"/>
      <c r="F7" s="307"/>
      <c r="G7" s="307"/>
      <c r="H7" s="307"/>
      <c r="I7" s="307"/>
      <c r="J7" s="307"/>
      <c r="K7" s="307"/>
      <c r="T7" s="4" t="s">
        <v>123</v>
      </c>
    </row>
    <row r="8" spans="1:20" ht="7.5" customHeight="1" x14ac:dyDescent="0.25">
      <c r="A8" s="273"/>
      <c r="B8" s="273"/>
      <c r="C8" s="273"/>
      <c r="D8" s="273"/>
      <c r="E8" s="273"/>
      <c r="F8" s="273"/>
      <c r="G8" s="273"/>
      <c r="H8" s="273"/>
      <c r="I8" s="273"/>
      <c r="J8" s="273"/>
      <c r="K8" s="273"/>
      <c r="T8" s="4" t="s">
        <v>124</v>
      </c>
    </row>
    <row r="9" spans="1:20" ht="7.5" customHeight="1" x14ac:dyDescent="0.25">
      <c r="T9" s="4"/>
    </row>
    <row r="10" spans="1:20" x14ac:dyDescent="0.25">
      <c r="A10" s="272" t="s">
        <v>125</v>
      </c>
      <c r="B10" s="272"/>
      <c r="C10" s="272"/>
      <c r="D10" s="272"/>
      <c r="E10" s="312"/>
      <c r="F10" s="312"/>
      <c r="G10" s="275" t="s">
        <v>126</v>
      </c>
      <c r="H10" s="275"/>
      <c r="I10" s="275"/>
      <c r="J10" s="313">
        <f>Attestation!C14</f>
        <v>45657</v>
      </c>
      <c r="K10" s="313"/>
      <c r="T10" s="4" t="s">
        <v>127</v>
      </c>
    </row>
    <row r="11" spans="1:20" ht="6.75" customHeight="1" x14ac:dyDescent="0.25">
      <c r="A11" s="300"/>
      <c r="B11" s="300"/>
      <c r="C11" s="92"/>
      <c r="D11" s="92"/>
      <c r="E11" s="92"/>
      <c r="F11" s="92"/>
      <c r="G11" s="92"/>
      <c r="H11" s="92"/>
      <c r="I11" s="92"/>
      <c r="J11" s="92"/>
      <c r="K11" s="92"/>
      <c r="T11" s="4" t="s">
        <v>128</v>
      </c>
    </row>
    <row r="12" spans="1:20" x14ac:dyDescent="0.25">
      <c r="A12" s="93" t="s">
        <v>129</v>
      </c>
      <c r="B12" s="13"/>
      <c r="C12" s="13"/>
      <c r="D12" s="94"/>
      <c r="E12" s="315"/>
      <c r="F12" s="315"/>
      <c r="G12" s="275" t="s">
        <v>130</v>
      </c>
      <c r="H12" s="275"/>
      <c r="I12" s="275"/>
      <c r="J12" s="284"/>
      <c r="K12" s="284"/>
    </row>
    <row r="13" spans="1:20" ht="6.75" customHeight="1" x14ac:dyDescent="0.25">
      <c r="A13" s="93"/>
      <c r="B13" s="13"/>
      <c r="C13" s="13"/>
      <c r="D13" s="94"/>
      <c r="E13" s="95"/>
      <c r="F13" s="95"/>
      <c r="G13" s="1"/>
      <c r="H13" s="1"/>
      <c r="I13" s="1"/>
    </row>
    <row r="14" spans="1:20" x14ac:dyDescent="0.25">
      <c r="A14" s="272"/>
      <c r="B14" s="272"/>
      <c r="C14" s="272"/>
      <c r="D14" s="272"/>
      <c r="E14" s="272"/>
      <c r="F14" s="272"/>
      <c r="G14" s="272"/>
      <c r="H14" s="272"/>
      <c r="I14" s="272"/>
      <c r="J14" s="272"/>
      <c r="K14" s="272"/>
    </row>
    <row r="15" spans="1:20" ht="6" customHeight="1" x14ac:dyDescent="0.25">
      <c r="A15" s="93"/>
      <c r="B15" s="93"/>
      <c r="C15" s="93"/>
      <c r="D15" s="93"/>
      <c r="E15" s="93"/>
      <c r="F15" s="93"/>
      <c r="G15" s="93"/>
      <c r="H15" s="93"/>
      <c r="I15" s="93"/>
      <c r="J15" s="93"/>
      <c r="K15" s="93"/>
    </row>
    <row r="16" spans="1:20" x14ac:dyDescent="0.25">
      <c r="A16" s="93" t="s">
        <v>131</v>
      </c>
      <c r="E16" s="314"/>
      <c r="F16" s="314"/>
      <c r="G16" s="314"/>
      <c r="H16" s="314"/>
      <c r="I16" s="314"/>
      <c r="J16" s="314"/>
      <c r="K16" s="314"/>
    </row>
    <row r="17" spans="1:15" ht="14.25" customHeight="1" x14ac:dyDescent="0.25">
      <c r="A17" s="96"/>
      <c r="B17" s="96"/>
      <c r="C17" s="96"/>
      <c r="D17" s="96"/>
      <c r="E17" s="314"/>
      <c r="F17" s="314"/>
      <c r="G17" s="314"/>
      <c r="H17" s="314"/>
      <c r="I17" s="314"/>
      <c r="J17" s="314"/>
      <c r="K17" s="314"/>
    </row>
    <row r="18" spans="1:15" x14ac:dyDescent="0.25">
      <c r="A18" s="272"/>
      <c r="B18" s="272"/>
      <c r="C18" s="272"/>
      <c r="D18" s="272"/>
      <c r="E18" s="316"/>
      <c r="F18" s="316"/>
      <c r="G18" s="316"/>
      <c r="H18" s="316"/>
      <c r="I18" s="316"/>
      <c r="J18" s="316"/>
      <c r="K18" s="316"/>
      <c r="O18" s="17"/>
    </row>
    <row r="19" spans="1:15" ht="12.75" customHeight="1" x14ac:dyDescent="0.25">
      <c r="A19" s="275" t="s">
        <v>7</v>
      </c>
      <c r="B19" s="275"/>
      <c r="C19" s="317"/>
      <c r="D19" s="317"/>
      <c r="E19" s="317"/>
      <c r="F19" s="317"/>
      <c r="G19" s="317"/>
      <c r="H19" s="317"/>
      <c r="I19" s="317"/>
      <c r="J19" s="20"/>
    </row>
    <row r="20" spans="1:15" ht="6.95" customHeight="1" x14ac:dyDescent="0.25">
      <c r="A20" s="21"/>
      <c r="B20" s="21"/>
      <c r="C20" s="22"/>
      <c r="D20" s="23"/>
      <c r="E20" s="23"/>
    </row>
    <row r="21" spans="1:15" x14ac:dyDescent="0.25">
      <c r="A21" s="275" t="s">
        <v>8</v>
      </c>
      <c r="B21" s="275"/>
      <c r="C21" s="275"/>
      <c r="D21" s="275"/>
      <c r="E21" s="275"/>
      <c r="F21" s="318"/>
      <c r="G21" s="318"/>
      <c r="H21" s="318"/>
      <c r="I21" s="318"/>
      <c r="J21" s="318"/>
      <c r="K21" s="24"/>
    </row>
    <row r="22" spans="1:15" x14ac:dyDescent="0.25">
      <c r="A22" s="1"/>
      <c r="B22" s="1"/>
      <c r="C22" s="1"/>
      <c r="D22" s="1"/>
      <c r="E22" s="1"/>
      <c r="F22" s="25"/>
      <c r="G22" s="24"/>
      <c r="H22" s="24"/>
      <c r="I22" s="24"/>
      <c r="J22" s="24"/>
      <c r="K22" s="24"/>
    </row>
    <row r="23" spans="1:15" ht="12" customHeight="1" x14ac:dyDescent="0.25">
      <c r="A23" s="271"/>
      <c r="B23" s="271"/>
      <c r="C23" s="271"/>
      <c r="D23" s="271"/>
      <c r="E23" s="271"/>
      <c r="F23" s="11"/>
      <c r="G23" s="306"/>
      <c r="H23" s="306"/>
      <c r="I23" s="306"/>
      <c r="J23" s="306"/>
      <c r="K23" s="306"/>
    </row>
    <row r="24" spans="1:15" ht="12" customHeight="1" x14ac:dyDescent="0.25">
      <c r="B24" s="26"/>
      <c r="C24" s="26"/>
      <c r="D24" s="26"/>
      <c r="E24" s="26"/>
      <c r="F24" s="27"/>
      <c r="G24" s="26" t="s">
        <v>9</v>
      </c>
      <c r="H24" s="26"/>
      <c r="I24" s="26"/>
      <c r="J24" s="26"/>
      <c r="K24" s="26"/>
    </row>
    <row r="25" spans="1:15" ht="12" customHeight="1" x14ac:dyDescent="0.25">
      <c r="A25" s="269"/>
      <c r="B25" s="269"/>
      <c r="C25" s="269"/>
      <c r="D25" s="269"/>
      <c r="E25" s="269"/>
      <c r="F25" s="27"/>
      <c r="G25" s="322"/>
      <c r="H25" s="306"/>
      <c r="I25" s="306"/>
      <c r="J25" s="306"/>
      <c r="K25" s="306"/>
    </row>
    <row r="26" spans="1:15" x14ac:dyDescent="0.25">
      <c r="A26" s="26" t="s">
        <v>10</v>
      </c>
      <c r="B26" s="28"/>
      <c r="C26" s="28"/>
      <c r="D26" s="28"/>
      <c r="E26" s="28"/>
      <c r="F26" s="27"/>
      <c r="G26" s="29" t="s">
        <v>11</v>
      </c>
      <c r="H26" s="29"/>
      <c r="I26" s="29"/>
      <c r="J26" s="29"/>
      <c r="K26" s="29"/>
    </row>
    <row r="27" spans="1:15" x14ac:dyDescent="0.25">
      <c r="A27" s="28"/>
      <c r="B27" s="28"/>
      <c r="C27" s="28"/>
      <c r="D27" s="28"/>
      <c r="E27" s="28"/>
      <c r="F27" s="27"/>
    </row>
    <row r="28" spans="1:15" x14ac:dyDescent="0.25">
      <c r="A28" s="297" t="s">
        <v>511</v>
      </c>
      <c r="B28" s="297"/>
      <c r="C28" s="297"/>
      <c r="D28" s="297"/>
      <c r="E28" s="297"/>
      <c r="F28" s="297"/>
      <c r="G28" s="297"/>
      <c r="H28" s="297"/>
      <c r="I28" s="297"/>
      <c r="J28" s="297"/>
      <c r="K28" s="297"/>
    </row>
    <row r="29" spans="1:15" ht="5.25" customHeight="1" x14ac:dyDescent="0.25">
      <c r="A29" s="297"/>
      <c r="B29" s="297"/>
      <c r="C29" s="297"/>
      <c r="D29" s="297"/>
      <c r="E29" s="297"/>
      <c r="F29" s="297"/>
      <c r="G29" s="297"/>
      <c r="H29" s="297"/>
      <c r="I29" s="297"/>
      <c r="J29" s="297"/>
      <c r="K29" s="297"/>
    </row>
    <row r="30" spans="1:15" x14ac:dyDescent="0.25">
      <c r="A30" s="97" t="s">
        <v>132</v>
      </c>
      <c r="B30" s="319" t="s">
        <v>0</v>
      </c>
      <c r="C30" s="319"/>
      <c r="D30" s="98"/>
      <c r="E30" s="97" t="s">
        <v>132</v>
      </c>
      <c r="F30" s="319" t="s">
        <v>0</v>
      </c>
      <c r="G30" s="319"/>
      <c r="H30" s="98"/>
      <c r="I30" s="97" t="s">
        <v>132</v>
      </c>
      <c r="J30" s="319" t="s">
        <v>0</v>
      </c>
      <c r="K30" s="319"/>
    </row>
    <row r="31" spans="1:15" x14ac:dyDescent="0.25">
      <c r="A31" s="17" t="s">
        <v>133</v>
      </c>
      <c r="B31" s="295"/>
      <c r="C31" s="296"/>
      <c r="D31" s="15"/>
      <c r="E31" s="258"/>
      <c r="F31" s="295"/>
      <c r="G31" s="295"/>
      <c r="H31" s="15"/>
      <c r="I31" s="258"/>
      <c r="J31" s="295"/>
      <c r="K31" s="296"/>
    </row>
    <row r="32" spans="1:15" x14ac:dyDescent="0.25">
      <c r="A32" s="17" t="s">
        <v>134</v>
      </c>
      <c r="B32" s="320"/>
      <c r="C32" s="321"/>
      <c r="D32" s="15"/>
      <c r="E32" s="259"/>
      <c r="F32" s="320"/>
      <c r="G32" s="320"/>
      <c r="H32" s="15"/>
      <c r="I32" s="258"/>
      <c r="J32" s="295"/>
      <c r="K32" s="296"/>
    </row>
    <row r="33" spans="1:18" x14ac:dyDescent="0.25">
      <c r="A33" s="17" t="s">
        <v>135</v>
      </c>
      <c r="B33" s="320"/>
      <c r="C33" s="321"/>
      <c r="D33" s="15"/>
      <c r="E33" s="259"/>
      <c r="F33" s="320"/>
      <c r="G33" s="320"/>
      <c r="H33" s="15"/>
      <c r="I33" s="258"/>
      <c r="J33" s="295"/>
      <c r="K33" s="296"/>
    </row>
    <row r="34" spans="1:18" x14ac:dyDescent="0.25">
      <c r="A34" s="17"/>
      <c r="B34" s="320"/>
      <c r="C34" s="321"/>
      <c r="D34" s="15"/>
      <c r="E34" s="259"/>
      <c r="F34" s="320"/>
      <c r="G34" s="320"/>
      <c r="H34" s="15"/>
      <c r="I34" s="258"/>
      <c r="J34" s="295"/>
      <c r="K34" s="296"/>
      <c r="R34" s="4"/>
    </row>
    <row r="35" spans="1:18" ht="6.75" customHeight="1" x14ac:dyDescent="0.25"/>
    <row r="36" spans="1:18" ht="16.5" customHeight="1" x14ac:dyDescent="0.25">
      <c r="A36" s="297" t="s">
        <v>512</v>
      </c>
      <c r="B36" s="297"/>
      <c r="C36" s="297"/>
      <c r="D36" s="297"/>
      <c r="E36" s="297"/>
      <c r="F36" s="297"/>
      <c r="G36" s="297"/>
      <c r="H36" s="297"/>
      <c r="I36" s="297"/>
      <c r="J36" s="297"/>
      <c r="K36" s="297"/>
    </row>
    <row r="37" spans="1:18" ht="5.25" customHeight="1" x14ac:dyDescent="0.25">
      <c r="A37" s="297"/>
      <c r="B37" s="297"/>
      <c r="C37" s="297"/>
      <c r="D37" s="297"/>
      <c r="E37" s="297"/>
      <c r="F37" s="297"/>
      <c r="G37" s="297"/>
      <c r="H37" s="297"/>
      <c r="I37" s="297"/>
      <c r="J37" s="297"/>
      <c r="K37" s="297"/>
    </row>
    <row r="38" spans="1:18" x14ac:dyDescent="0.25">
      <c r="A38" s="319" t="s">
        <v>0</v>
      </c>
      <c r="B38" s="319"/>
      <c r="C38" s="319"/>
      <c r="D38" s="99"/>
      <c r="E38" s="319" t="s">
        <v>0</v>
      </c>
      <c r="F38" s="319"/>
      <c r="G38" s="319"/>
      <c r="H38" s="99"/>
      <c r="I38" s="319" t="s">
        <v>0</v>
      </c>
      <c r="J38" s="319"/>
      <c r="K38" s="319"/>
    </row>
    <row r="39" spans="1:18" x14ac:dyDescent="0.25">
      <c r="A39" s="306"/>
      <c r="B39" s="323"/>
      <c r="C39" s="323"/>
      <c r="D39" s="99"/>
      <c r="E39" s="306"/>
      <c r="F39" s="306"/>
      <c r="G39" s="306"/>
      <c r="I39" s="306"/>
      <c r="J39" s="323"/>
      <c r="K39" s="323"/>
      <c r="M39" s="4" t="s">
        <v>136</v>
      </c>
    </row>
    <row r="40" spans="1:18" x14ac:dyDescent="0.25">
      <c r="A40" s="306"/>
      <c r="B40" s="323"/>
      <c r="C40" s="323"/>
      <c r="D40" s="99"/>
      <c r="E40" s="324"/>
      <c r="F40" s="324"/>
      <c r="G40" s="324"/>
      <c r="I40" s="324"/>
      <c r="J40" s="325"/>
      <c r="K40" s="325"/>
    </row>
    <row r="41" spans="1:18" x14ac:dyDescent="0.25">
      <c r="A41" s="306"/>
      <c r="B41" s="323"/>
      <c r="C41" s="323"/>
      <c r="D41" s="99"/>
      <c r="E41" s="324"/>
      <c r="F41" s="324"/>
      <c r="G41" s="324"/>
      <c r="I41" s="324"/>
      <c r="J41" s="325"/>
      <c r="K41" s="325"/>
    </row>
    <row r="42" spans="1:18" x14ac:dyDescent="0.25">
      <c r="A42" s="306"/>
      <c r="B42" s="323"/>
      <c r="C42" s="323"/>
      <c r="D42" s="99"/>
      <c r="E42" s="324"/>
      <c r="F42" s="324"/>
      <c r="G42" s="324"/>
      <c r="I42" s="324"/>
      <c r="J42" s="325"/>
      <c r="K42" s="325"/>
    </row>
    <row r="43" spans="1:18" x14ac:dyDescent="0.25">
      <c r="A43" s="274"/>
      <c r="B43" s="274"/>
      <c r="C43" s="274"/>
      <c r="D43" s="99"/>
      <c r="E43" s="274"/>
      <c r="F43" s="274"/>
      <c r="G43" s="274"/>
      <c r="I43" s="274"/>
      <c r="J43" s="274"/>
      <c r="K43" s="274"/>
    </row>
    <row r="44" spans="1:18" x14ac:dyDescent="0.25">
      <c r="A44" t="s">
        <v>137</v>
      </c>
      <c r="B44" s="327" t="s">
        <v>514</v>
      </c>
      <c r="C44" s="328"/>
      <c r="D44" s="99"/>
      <c r="E44" s="273"/>
      <c r="F44" s="273"/>
      <c r="G44" s="273"/>
      <c r="I44" s="273"/>
      <c r="J44" s="273"/>
      <c r="K44" s="273"/>
    </row>
    <row r="45" spans="1:18" x14ac:dyDescent="0.25">
      <c r="A45" t="s">
        <v>138</v>
      </c>
      <c r="B45" s="327"/>
      <c r="C45" s="328"/>
      <c r="D45" s="99"/>
      <c r="E45" s="273"/>
      <c r="F45" s="273"/>
      <c r="G45" s="273"/>
    </row>
    <row r="46" spans="1:18" ht="5.25" customHeight="1" x14ac:dyDescent="0.25">
      <c r="A46" s="273"/>
      <c r="B46" s="273"/>
      <c r="C46" s="273"/>
      <c r="D46" s="99"/>
      <c r="E46" s="273"/>
      <c r="F46" s="273"/>
      <c r="G46" s="273"/>
    </row>
    <row r="47" spans="1:18" ht="12" customHeight="1" x14ac:dyDescent="0.25">
      <c r="D47" s="99"/>
      <c r="E47" s="326" t="s">
        <v>470</v>
      </c>
      <c r="F47" s="326"/>
      <c r="G47" s="326"/>
      <c r="H47" s="326"/>
    </row>
    <row r="48" spans="1:18" ht="12" customHeight="1" x14ac:dyDescent="0.25">
      <c r="D48" s="99"/>
      <c r="E48" s="326" t="s">
        <v>139</v>
      </c>
      <c r="F48" s="326"/>
      <c r="G48" s="326"/>
      <c r="H48" s="326"/>
    </row>
    <row r="49" spans="1:13" ht="12" customHeight="1" x14ac:dyDescent="0.25">
      <c r="D49" s="99"/>
      <c r="E49" s="329" t="s">
        <v>140</v>
      </c>
      <c r="F49" s="329"/>
      <c r="G49" s="100"/>
      <c r="H49" s="100"/>
    </row>
    <row r="50" spans="1:13" ht="12" customHeight="1" x14ac:dyDescent="0.25">
      <c r="A50" s="273"/>
      <c r="B50" s="273"/>
      <c r="C50" s="273"/>
      <c r="D50" s="99"/>
      <c r="E50" s="101" t="s">
        <v>141</v>
      </c>
      <c r="F50" s="20"/>
      <c r="G50" s="100"/>
      <c r="H50" s="100"/>
      <c r="I50" s="273"/>
      <c r="J50" s="273"/>
      <c r="K50" s="273"/>
    </row>
    <row r="51" spans="1:13" ht="12" customHeight="1" x14ac:dyDescent="0.25">
      <c r="D51" s="99"/>
      <c r="E51" s="300" t="s">
        <v>142</v>
      </c>
      <c r="F51" s="300"/>
      <c r="G51" s="102"/>
      <c r="H51" s="102"/>
      <c r="I51" s="13"/>
    </row>
    <row r="52" spans="1:13" x14ac:dyDescent="0.25">
      <c r="D52" s="99"/>
      <c r="H52" s="4"/>
    </row>
    <row r="53" spans="1:13" x14ac:dyDescent="0.25">
      <c r="A53" s="4" t="s">
        <v>143</v>
      </c>
      <c r="C53" s="301" t="str">
        <f>+B5</f>
        <v>NAME</v>
      </c>
      <c r="D53" s="301"/>
      <c r="E53" s="301"/>
      <c r="F53" s="301"/>
      <c r="G53" s="301"/>
      <c r="H53" s="301"/>
      <c r="I53" s="4" t="s">
        <v>144</v>
      </c>
    </row>
    <row r="54" spans="1:13" ht="5.25" customHeight="1" x14ac:dyDescent="0.25">
      <c r="A54" s="302" t="s">
        <v>145</v>
      </c>
      <c r="B54" s="302"/>
      <c r="C54" s="302"/>
      <c r="D54" s="302"/>
      <c r="E54" s="302"/>
      <c r="F54" s="302"/>
      <c r="G54" s="302"/>
      <c r="H54" s="302"/>
      <c r="I54" s="302"/>
      <c r="J54" s="302"/>
      <c r="K54" s="302"/>
    </row>
    <row r="55" spans="1:13" ht="12" customHeight="1" x14ac:dyDescent="0.25">
      <c r="A55" s="302"/>
      <c r="B55" s="302"/>
      <c r="C55" s="302"/>
      <c r="D55" s="302"/>
      <c r="E55" s="302"/>
      <c r="F55" s="302"/>
      <c r="G55" s="302"/>
      <c r="H55" s="302"/>
      <c r="I55" s="302"/>
      <c r="J55" s="302"/>
      <c r="K55" s="302"/>
    </row>
    <row r="56" spans="1:13" x14ac:dyDescent="0.25">
      <c r="A56" s="302"/>
      <c r="B56" s="302"/>
      <c r="C56" s="302"/>
      <c r="D56" s="302"/>
      <c r="E56" s="302"/>
      <c r="F56" s="302"/>
      <c r="G56" s="302"/>
      <c r="H56" s="302"/>
      <c r="I56" s="302"/>
      <c r="J56" s="302"/>
      <c r="K56" s="302"/>
      <c r="M56" s="13"/>
    </row>
    <row r="57" spans="1:13" x14ac:dyDescent="0.25">
      <c r="A57" s="302"/>
      <c r="B57" s="302"/>
      <c r="C57" s="302"/>
      <c r="D57" s="302"/>
      <c r="E57" s="302"/>
      <c r="F57" s="302"/>
      <c r="G57" s="302"/>
      <c r="H57" s="302"/>
      <c r="I57" s="302"/>
      <c r="J57" s="302"/>
      <c r="K57" s="302"/>
    </row>
    <row r="58" spans="1:13" x14ac:dyDescent="0.25">
      <c r="A58" s="302"/>
      <c r="B58" s="302"/>
      <c r="C58" s="302"/>
      <c r="D58" s="302"/>
      <c r="E58" s="302"/>
      <c r="F58" s="302"/>
      <c r="G58" s="302"/>
      <c r="H58" s="302"/>
      <c r="I58" s="302"/>
      <c r="J58" s="302"/>
      <c r="K58" s="302"/>
    </row>
    <row r="59" spans="1:13" x14ac:dyDescent="0.25">
      <c r="A59" s="302"/>
      <c r="B59" s="302"/>
      <c r="C59" s="302"/>
      <c r="D59" s="302"/>
      <c r="E59" s="302"/>
      <c r="F59" s="302"/>
      <c r="G59" s="302"/>
      <c r="H59" s="302"/>
      <c r="I59" s="302"/>
      <c r="J59" s="302"/>
      <c r="K59" s="302"/>
    </row>
    <row r="60" spans="1:13" x14ac:dyDescent="0.25">
      <c r="A60" s="302"/>
      <c r="B60" s="302"/>
      <c r="C60" s="302"/>
      <c r="D60" s="302"/>
      <c r="E60" s="302"/>
      <c r="F60" s="302"/>
      <c r="G60" s="302"/>
      <c r="H60" s="302"/>
      <c r="I60" s="302"/>
      <c r="J60" s="302"/>
      <c r="K60" s="302"/>
    </row>
    <row r="61" spans="1:13" ht="6" customHeight="1" x14ac:dyDescent="0.25">
      <c r="A61" s="273"/>
      <c r="B61" s="273"/>
      <c r="C61" s="273"/>
      <c r="D61" s="273"/>
      <c r="E61" s="273"/>
      <c r="F61" s="273"/>
      <c r="G61" s="273"/>
      <c r="H61" s="273"/>
      <c r="I61" s="273"/>
      <c r="J61" s="273"/>
      <c r="K61" s="273"/>
    </row>
    <row r="62" spans="1:13" ht="6" customHeight="1" x14ac:dyDescent="0.25">
      <c r="D62" s="273"/>
      <c r="H62" s="273"/>
    </row>
    <row r="63" spans="1:13" x14ac:dyDescent="0.25">
      <c r="A63" s="303"/>
      <c r="B63" s="303"/>
      <c r="C63" s="303"/>
      <c r="D63" s="273"/>
      <c r="E63" s="303"/>
      <c r="F63" s="303"/>
      <c r="G63" s="303"/>
      <c r="H63" s="273"/>
      <c r="I63" s="303"/>
      <c r="J63" s="303"/>
      <c r="K63" s="303"/>
    </row>
    <row r="64" spans="1:13" ht="3" customHeight="1" x14ac:dyDescent="0.25">
      <c r="A64" s="304"/>
      <c r="B64" s="304"/>
      <c r="C64" s="304"/>
      <c r="D64" s="273"/>
      <c r="E64" s="304"/>
      <c r="F64" s="304"/>
      <c r="G64" s="304"/>
      <c r="H64" s="273"/>
      <c r="I64" s="304"/>
      <c r="J64" s="304"/>
      <c r="K64" s="304"/>
    </row>
    <row r="65" spans="1:11" x14ac:dyDescent="0.25">
      <c r="A65" s="332">
        <f>B31</f>
        <v>0</v>
      </c>
      <c r="B65" s="332"/>
      <c r="C65" s="332"/>
      <c r="D65" s="273"/>
      <c r="E65" s="332">
        <f>B32</f>
        <v>0</v>
      </c>
      <c r="F65" s="332"/>
      <c r="G65" s="332"/>
      <c r="H65" s="273"/>
      <c r="I65" s="332">
        <f>B33</f>
        <v>0</v>
      </c>
      <c r="J65" s="332"/>
      <c r="K65" s="332"/>
    </row>
    <row r="66" spans="1:11" x14ac:dyDescent="0.25">
      <c r="A66" s="330"/>
      <c r="B66" s="331"/>
      <c r="C66" s="331"/>
      <c r="D66" s="273"/>
      <c r="E66" s="330"/>
      <c r="F66" s="330"/>
      <c r="G66" s="330"/>
      <c r="H66" s="273"/>
      <c r="I66" s="330"/>
      <c r="J66" s="331"/>
      <c r="K66" s="331"/>
    </row>
    <row r="67" spans="1:11" ht="6" customHeight="1" x14ac:dyDescent="0.25">
      <c r="A67" s="303"/>
      <c r="B67" s="303"/>
      <c r="C67" s="303"/>
      <c r="D67" s="273"/>
      <c r="E67" s="273"/>
      <c r="F67" s="273"/>
      <c r="G67" s="273"/>
      <c r="H67" s="273"/>
      <c r="I67" s="273"/>
      <c r="J67" s="273"/>
      <c r="K67" s="273"/>
    </row>
    <row r="68" spans="1:11" x14ac:dyDescent="0.25">
      <c r="A68" s="273"/>
      <c r="B68" s="273"/>
      <c r="C68" s="273"/>
      <c r="D68" s="273"/>
      <c r="E68" s="273"/>
      <c r="F68" s="273"/>
      <c r="G68" s="273"/>
      <c r="H68" s="273"/>
      <c r="I68" s="273"/>
      <c r="J68" s="273"/>
      <c r="K68" s="273"/>
    </row>
    <row r="69" spans="1:11" x14ac:dyDescent="0.25">
      <c r="A69" s="305" t="s">
        <v>146</v>
      </c>
      <c r="B69" s="305"/>
      <c r="C69" s="305"/>
      <c r="D69" s="305"/>
      <c r="E69" s="305"/>
      <c r="F69" s="103" t="s">
        <v>147</v>
      </c>
      <c r="G69" s="20"/>
      <c r="H69" s="306"/>
      <c r="I69" s="306"/>
      <c r="J69" s="18" t="s">
        <v>515</v>
      </c>
    </row>
    <row r="70" spans="1:11" x14ac:dyDescent="0.25">
      <c r="A70" s="333"/>
      <c r="B70" s="333"/>
      <c r="C70" s="333"/>
      <c r="D70" s="273"/>
      <c r="E70" s="273"/>
      <c r="F70" s="273"/>
      <c r="G70" s="273"/>
      <c r="H70" s="273"/>
      <c r="I70" s="273"/>
      <c r="J70" s="273"/>
      <c r="K70" s="273"/>
    </row>
    <row r="71" spans="1:11" x14ac:dyDescent="0.25">
      <c r="A71" s="328"/>
      <c r="B71" s="328"/>
      <c r="C71" s="328"/>
      <c r="D71" s="273"/>
      <c r="E71" s="273"/>
      <c r="F71" s="273"/>
      <c r="G71" s="273"/>
      <c r="H71" s="273"/>
      <c r="I71" s="273"/>
      <c r="J71" s="273"/>
      <c r="K71" s="273"/>
    </row>
    <row r="72" spans="1:11" ht="6" customHeight="1" x14ac:dyDescent="0.25">
      <c r="A72" s="273"/>
      <c r="B72" s="273"/>
      <c r="C72" s="273"/>
      <c r="D72" s="273"/>
      <c r="E72" s="273"/>
      <c r="F72" s="273"/>
      <c r="G72" s="273"/>
      <c r="H72" s="273"/>
      <c r="I72" s="273"/>
      <c r="J72" s="273"/>
      <c r="K72" s="273"/>
    </row>
    <row r="73" spans="1:11" ht="10.5" customHeight="1" x14ac:dyDescent="0.25">
      <c r="A73" s="299"/>
      <c r="B73" s="299"/>
      <c r="C73" s="299"/>
      <c r="D73" s="299"/>
      <c r="E73" s="299"/>
      <c r="F73" s="299"/>
      <c r="G73" s="299"/>
      <c r="H73" s="299"/>
      <c r="I73" s="299"/>
      <c r="J73" s="299"/>
      <c r="K73" s="299"/>
    </row>
    <row r="74" spans="1:11" ht="12.75" customHeight="1" x14ac:dyDescent="0.25">
      <c r="A74" s="298" t="s">
        <v>148</v>
      </c>
      <c r="B74" s="298"/>
      <c r="C74" s="298"/>
      <c r="D74" s="298"/>
      <c r="E74" s="298"/>
      <c r="F74" s="298"/>
      <c r="G74" s="298"/>
      <c r="H74" s="298"/>
      <c r="I74" s="298"/>
      <c r="J74" s="298"/>
      <c r="K74" s="298"/>
    </row>
    <row r="75" spans="1:11" x14ac:dyDescent="0.25">
      <c r="A75" s="298"/>
      <c r="B75" s="298"/>
      <c r="C75" s="298"/>
      <c r="D75" s="298"/>
      <c r="E75" s="298"/>
      <c r="F75" s="298"/>
      <c r="G75" s="298"/>
      <c r="H75" s="298"/>
      <c r="I75" s="298"/>
      <c r="J75" s="298"/>
      <c r="K75" s="298"/>
    </row>
    <row r="76" spans="1:11" x14ac:dyDescent="0.25">
      <c r="A76" s="299"/>
      <c r="B76" s="299"/>
      <c r="C76" s="299"/>
      <c r="D76" s="299"/>
      <c r="E76" s="299"/>
      <c r="F76" s="299"/>
      <c r="G76" s="299"/>
      <c r="H76" s="299"/>
      <c r="I76" s="299"/>
      <c r="J76" s="299"/>
      <c r="K76" s="299"/>
    </row>
  </sheetData>
  <mergeCells count="112">
    <mergeCell ref="H70:H72"/>
    <mergeCell ref="A72:C72"/>
    <mergeCell ref="E72:G72"/>
    <mergeCell ref="I72:K72"/>
    <mergeCell ref="A73:K73"/>
    <mergeCell ref="E48:H48"/>
    <mergeCell ref="E49:F49"/>
    <mergeCell ref="A50:C50"/>
    <mergeCell ref="I50:K50"/>
    <mergeCell ref="A66:C66"/>
    <mergeCell ref="E66:G66"/>
    <mergeCell ref="I66:K66"/>
    <mergeCell ref="A67:C67"/>
    <mergeCell ref="E67:G67"/>
    <mergeCell ref="I67:K67"/>
    <mergeCell ref="A65:C65"/>
    <mergeCell ref="E65:G65"/>
    <mergeCell ref="I65:K65"/>
    <mergeCell ref="A70:C71"/>
    <mergeCell ref="D70:D72"/>
    <mergeCell ref="E47:H47"/>
    <mergeCell ref="E43:G43"/>
    <mergeCell ref="I43:K43"/>
    <mergeCell ref="B44:C44"/>
    <mergeCell ref="E44:G44"/>
    <mergeCell ref="E45:G45"/>
    <mergeCell ref="A43:C43"/>
    <mergeCell ref="I44:K44"/>
    <mergeCell ref="B45:C45"/>
    <mergeCell ref="A46:C46"/>
    <mergeCell ref="E46:G46"/>
    <mergeCell ref="A41:C41"/>
    <mergeCell ref="E41:G41"/>
    <mergeCell ref="I41:K41"/>
    <mergeCell ref="A42:C42"/>
    <mergeCell ref="E42:G42"/>
    <mergeCell ref="I42:K42"/>
    <mergeCell ref="A39:C39"/>
    <mergeCell ref="E39:G39"/>
    <mergeCell ref="I39:K39"/>
    <mergeCell ref="A40:C40"/>
    <mergeCell ref="E40:G40"/>
    <mergeCell ref="I40:K40"/>
    <mergeCell ref="A21:E21"/>
    <mergeCell ref="F21:J21"/>
    <mergeCell ref="B30:C30"/>
    <mergeCell ref="F30:G30"/>
    <mergeCell ref="J30:K30"/>
    <mergeCell ref="B31:C31"/>
    <mergeCell ref="F31:G31"/>
    <mergeCell ref="J31:K31"/>
    <mergeCell ref="A38:C38"/>
    <mergeCell ref="E38:G38"/>
    <mergeCell ref="I38:K38"/>
    <mergeCell ref="B32:C32"/>
    <mergeCell ref="F32:G32"/>
    <mergeCell ref="J32:K32"/>
    <mergeCell ref="B33:C33"/>
    <mergeCell ref="F33:G33"/>
    <mergeCell ref="J33:K33"/>
    <mergeCell ref="A23:E23"/>
    <mergeCell ref="G23:K23"/>
    <mergeCell ref="A25:E25"/>
    <mergeCell ref="G25:K25"/>
    <mergeCell ref="A28:K29"/>
    <mergeCell ref="B34:C34"/>
    <mergeCell ref="F34:G34"/>
    <mergeCell ref="E16:K16"/>
    <mergeCell ref="A11:B11"/>
    <mergeCell ref="E12:F12"/>
    <mergeCell ref="G12:I12"/>
    <mergeCell ref="J12:K12"/>
    <mergeCell ref="A14:K14"/>
    <mergeCell ref="E17:K17"/>
    <mergeCell ref="A18:K18"/>
    <mergeCell ref="A19:B19"/>
    <mergeCell ref="C19:I19"/>
    <mergeCell ref="A7:K7"/>
    <mergeCell ref="A1:K1"/>
    <mergeCell ref="A2:K2"/>
    <mergeCell ref="A6:K6"/>
    <mergeCell ref="A3:K3"/>
    <mergeCell ref="B5:J5"/>
    <mergeCell ref="A8:K8"/>
    <mergeCell ref="A10:D10"/>
    <mergeCell ref="E10:F10"/>
    <mergeCell ref="G10:I10"/>
    <mergeCell ref="J10:K10"/>
    <mergeCell ref="J34:K34"/>
    <mergeCell ref="A36:K37"/>
    <mergeCell ref="A74:K75"/>
    <mergeCell ref="A76:K76"/>
    <mergeCell ref="E51:F51"/>
    <mergeCell ref="C53:H53"/>
    <mergeCell ref="A54:K60"/>
    <mergeCell ref="A61:C61"/>
    <mergeCell ref="D61:D68"/>
    <mergeCell ref="E61:G61"/>
    <mergeCell ref="H61:H68"/>
    <mergeCell ref="I61:K61"/>
    <mergeCell ref="A63:C64"/>
    <mergeCell ref="E63:G64"/>
    <mergeCell ref="I63:K64"/>
    <mergeCell ref="A68:C68"/>
    <mergeCell ref="E68:G68"/>
    <mergeCell ref="I68:K68"/>
    <mergeCell ref="E71:G71"/>
    <mergeCell ref="I71:K71"/>
    <mergeCell ref="E70:G70"/>
    <mergeCell ref="I70:K70"/>
    <mergeCell ref="A69:E69"/>
    <mergeCell ref="H69:I69"/>
  </mergeCells>
  <pageMargins left="0.5" right="0.5" top="0.5" bottom="0.5" header="0.3" footer="0.3"/>
  <pageSetup paperSize="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B23"/>
  <sheetViews>
    <sheetView showGridLines="0" zoomScaleNormal="100" workbookViewId="0">
      <selection activeCell="U19" sqref="U19:V19"/>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p8'!B12</f>
        <v>LOB2</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6.5" thickTop="1" thickBot="1" x14ac:dyDescent="0.3">
      <c r="A10" s="899" t="str">
        <f>$C$7</f>
        <v>2015 &amp; PRIOR</v>
      </c>
      <c r="B10" s="900"/>
      <c r="C10" s="989">
        <f>'LOB2 Net Loss &amp; LAE p 17'!C10:D10+'LOB2 Net Loss &amp; LAE p 17'!C26:D26+'LOB2 Net Loss &amp; LAE p 17'!C42:D42</f>
        <v>0</v>
      </c>
      <c r="D10" s="990"/>
      <c r="E10" s="989">
        <f>'LOB2 Net Loss &amp; LAE p 17'!E10:F10+'LOB2 Net Loss &amp; LAE p 17'!E26:F26+'LOB2 Net Loss &amp; LAE p 17'!E42:F42</f>
        <v>0</v>
      </c>
      <c r="F10" s="990"/>
      <c r="G10" s="989">
        <f>'LOB2 Net Loss &amp; LAE p 17'!G10:H10+'LOB2 Net Loss &amp; LAE p 17'!G26:H26+'LOB2 Net Loss &amp; LAE p 17'!G42:H42</f>
        <v>0</v>
      </c>
      <c r="H10" s="990"/>
      <c r="I10" s="989">
        <f>'LOB2 Net Loss &amp; LAE p 17'!I10:J10+'LOB2 Net Loss &amp; LAE p 17'!I26:J26+'LOB2 Net Loss &amp; LAE p 17'!I42:J42</f>
        <v>0</v>
      </c>
      <c r="J10" s="990"/>
      <c r="K10" s="989">
        <f>'LOB2 Net Loss &amp; LAE p 17'!K10:L10+'LOB2 Net Loss &amp; LAE p 17'!K26:L26+'LOB2 Net Loss &amp; LAE p 17'!K42:L42</f>
        <v>0</v>
      </c>
      <c r="L10" s="990"/>
      <c r="M10" s="989">
        <f>'LOB2 Net Loss &amp; LAE p 17'!M10:N10+'LOB2 Net Loss &amp; LAE p 17'!M26:N26+'LOB2 Net Loss &amp; LAE p 17'!M42:N42</f>
        <v>0</v>
      </c>
      <c r="N10" s="990"/>
      <c r="O10" s="989">
        <f>'LOB2 Net Loss &amp; LAE p 17'!O10:P10+'LOB2 Net Loss &amp; LAE p 17'!O26:P26+'LOB2 Net Loss &amp; LAE p 17'!O42:P42</f>
        <v>0</v>
      </c>
      <c r="P10" s="990"/>
      <c r="Q10" s="989">
        <f>'LOB2 Net Loss &amp; LAE p 17'!Q10:R10+'LOB2 Net Loss &amp; LAE p 17'!Q26:R26+'LOB2 Net Loss &amp; LAE p 17'!Q42:R42</f>
        <v>0</v>
      </c>
      <c r="R10" s="990"/>
      <c r="S10" s="989">
        <f>'LOB2 Net Loss &amp; LAE p 17'!S10:T10+'LOB2 Net Loss &amp; LAE p 17'!S26:T26+'LOB2 Net Loss &amp; LAE p 17'!S42:T42</f>
        <v>0</v>
      </c>
      <c r="T10" s="990"/>
      <c r="U10" s="989">
        <f>'LOB2 Net Loss &amp; LAE p 17'!U10:V10+'LOB2 Net Loss &amp; LAE p 17'!U26:V26+'LOB2 Net Loss &amp; LAE p 17'!U42:V42</f>
        <v>0</v>
      </c>
      <c r="V10" s="990"/>
      <c r="W10" s="223">
        <f t="shared" ref="W10:W18" si="0">U10-S10</f>
        <v>0</v>
      </c>
      <c r="X10" s="227">
        <f t="shared" ref="X10:X17" si="1">U10-Q10</f>
        <v>0</v>
      </c>
      <c r="Y10" s="969"/>
      <c r="Z10" s="970"/>
      <c r="AA10" s="894" t="str">
        <f>IF((Y10 = 0)," ",$U$10/Y10)</f>
        <v xml:space="preserve"> </v>
      </c>
      <c r="AB10" s="895"/>
    </row>
    <row r="11" spans="1:28" ht="15.75" thickBot="1" x14ac:dyDescent="0.3">
      <c r="A11" s="859">
        <f>$E$7</f>
        <v>2016</v>
      </c>
      <c r="B11" s="861"/>
      <c r="C11" s="971"/>
      <c r="D11" s="972"/>
      <c r="E11" s="989">
        <f>'LOB2 Net Loss &amp; LAE p 17'!E11:F11+'LOB2 Net Loss &amp; LAE p 17'!E27:F27+'LOB2 Net Loss &amp; LAE p 17'!E43:F43</f>
        <v>0</v>
      </c>
      <c r="F11" s="990"/>
      <c r="G11" s="989">
        <f>'LOB2 Net Loss &amp; LAE p 17'!G11:H11+'LOB2 Net Loss &amp; LAE p 17'!G27:H27+'LOB2 Net Loss &amp; LAE p 17'!G43:H43</f>
        <v>0</v>
      </c>
      <c r="H11" s="990"/>
      <c r="I11" s="989">
        <f>'LOB2 Net Loss &amp; LAE p 17'!I11:J11+'LOB2 Net Loss &amp; LAE p 17'!I27:J27+'LOB2 Net Loss &amp; LAE p 17'!I43:J43</f>
        <v>0</v>
      </c>
      <c r="J11" s="990"/>
      <c r="K11" s="989">
        <f>'LOB2 Net Loss &amp; LAE p 17'!K11:L11+'LOB2 Net Loss &amp; LAE p 17'!K27:L27+'LOB2 Net Loss &amp; LAE p 17'!K43:L43</f>
        <v>0</v>
      </c>
      <c r="L11" s="990"/>
      <c r="M11" s="989">
        <f>'LOB2 Net Loss &amp; LAE p 17'!M11:N11+'LOB2 Net Loss &amp; LAE p 17'!M27:N27+'LOB2 Net Loss &amp; LAE p 17'!M43:N43</f>
        <v>0</v>
      </c>
      <c r="N11" s="990"/>
      <c r="O11" s="989">
        <f>'LOB2 Net Loss &amp; LAE p 17'!O11:P11+'LOB2 Net Loss &amp; LAE p 17'!O27:P27+'LOB2 Net Loss &amp; LAE p 17'!O43:P43</f>
        <v>0</v>
      </c>
      <c r="P11" s="990"/>
      <c r="Q11" s="989">
        <f>'LOB2 Net Loss &amp; LAE p 17'!Q11:R11+'LOB2 Net Loss &amp; LAE p 17'!Q27:R27+'LOB2 Net Loss &amp; LAE p 17'!Q43:R43</f>
        <v>0</v>
      </c>
      <c r="R11" s="990"/>
      <c r="S11" s="989">
        <f>'LOB2 Net Loss &amp; LAE p 17'!S11:T11+'LOB2 Net Loss &amp; LAE p 17'!S27:T27+'LOB2 Net Loss &amp; LAE p 17'!S43:T43</f>
        <v>0</v>
      </c>
      <c r="T11" s="990"/>
      <c r="U11" s="989">
        <f>'LOB2 Net Loss &amp; LAE p 17'!U11:V11+'LOB2 Net Loss &amp; LAE p 17'!U27:V27+'LOB2 Net Loss &amp; LAE p 17'!U43:V43</f>
        <v>0</v>
      </c>
      <c r="V11" s="990"/>
      <c r="W11" s="223">
        <f t="shared" si="0"/>
        <v>0</v>
      </c>
      <c r="X11" s="227">
        <f t="shared" si="1"/>
        <v>0</v>
      </c>
      <c r="Y11" s="973"/>
      <c r="Z11" s="974"/>
      <c r="AA11" s="894" t="str">
        <f>IF((Y11 = 0)," ",$U$11/Y11)</f>
        <v xml:space="preserve"> </v>
      </c>
      <c r="AB11" s="895"/>
    </row>
    <row r="12" spans="1:28" ht="15.75" thickBot="1" x14ac:dyDescent="0.3">
      <c r="A12" s="859">
        <f>$G$7</f>
        <v>2017</v>
      </c>
      <c r="B12" s="861"/>
      <c r="C12" s="971"/>
      <c r="D12" s="972"/>
      <c r="E12" s="971"/>
      <c r="F12" s="972"/>
      <c r="G12" s="989">
        <f>'LOB2 Net Loss &amp; LAE p 17'!G12:H12+'LOB2 Net Loss &amp; LAE p 17'!G28:H28+'LOB2 Net Loss &amp; LAE p 17'!G44:H44</f>
        <v>0</v>
      </c>
      <c r="H12" s="990"/>
      <c r="I12" s="989">
        <f>'LOB2 Net Loss &amp; LAE p 17'!I12:J12+'LOB2 Net Loss &amp; LAE p 17'!I28:J28+'LOB2 Net Loss &amp; LAE p 17'!I44:J44</f>
        <v>0</v>
      </c>
      <c r="J12" s="990"/>
      <c r="K12" s="989">
        <f>'LOB2 Net Loss &amp; LAE p 17'!K12:L12+'LOB2 Net Loss &amp; LAE p 17'!K28:L28+'LOB2 Net Loss &amp; LAE p 17'!K44:L44</f>
        <v>0</v>
      </c>
      <c r="L12" s="990"/>
      <c r="M12" s="989">
        <f>'LOB2 Net Loss &amp; LAE p 17'!M12:N12+'LOB2 Net Loss &amp; LAE p 17'!M28:N28+'LOB2 Net Loss &amp; LAE p 17'!M44:N44</f>
        <v>0</v>
      </c>
      <c r="N12" s="990"/>
      <c r="O12" s="989">
        <f>'LOB2 Net Loss &amp; LAE p 17'!O12:P12+'LOB2 Net Loss &amp; LAE p 17'!O28:P28+'LOB2 Net Loss &amp; LAE p 17'!O44:P44</f>
        <v>0</v>
      </c>
      <c r="P12" s="990"/>
      <c r="Q12" s="989">
        <f>'LOB2 Net Loss &amp; LAE p 17'!Q12:R12+'LOB2 Net Loss &amp; LAE p 17'!Q28:R28+'LOB2 Net Loss &amp; LAE p 17'!Q44:R44</f>
        <v>0</v>
      </c>
      <c r="R12" s="990"/>
      <c r="S12" s="989">
        <f>'LOB2 Net Loss &amp; LAE p 17'!S12:T12+'LOB2 Net Loss &amp; LAE p 17'!S28:T28+'LOB2 Net Loss &amp; LAE p 17'!S44:T44</f>
        <v>0</v>
      </c>
      <c r="T12" s="990"/>
      <c r="U12" s="989">
        <f>'LOB2 Net Loss &amp; LAE p 17'!U12:V12+'LOB2 Net Loss &amp; LAE p 17'!U28:V28+'LOB2 Net Loss &amp; LAE p 17'!U44:V44</f>
        <v>0</v>
      </c>
      <c r="V12" s="990"/>
      <c r="W12" s="223">
        <f t="shared" si="0"/>
        <v>0</v>
      </c>
      <c r="X12" s="227">
        <f t="shared" si="1"/>
        <v>0</v>
      </c>
      <c r="Y12" s="973"/>
      <c r="Z12" s="974"/>
      <c r="AA12" s="894" t="str">
        <f>IF((Y12 = 0)," ",$U$12/Y12)</f>
        <v xml:space="preserve"> </v>
      </c>
      <c r="AB12" s="895"/>
    </row>
    <row r="13" spans="1:28" ht="15.75" thickBot="1" x14ac:dyDescent="0.3">
      <c r="A13" s="859">
        <f>$I$7</f>
        <v>2018</v>
      </c>
      <c r="B13" s="861"/>
      <c r="C13" s="971"/>
      <c r="D13" s="972"/>
      <c r="E13" s="971"/>
      <c r="F13" s="972"/>
      <c r="G13" s="971"/>
      <c r="H13" s="972"/>
      <c r="I13" s="989">
        <f>'LOB2 Net Loss &amp; LAE p 17'!I13:J13+'LOB2 Net Loss &amp; LAE p 17'!I29:J29+'LOB2 Net Loss &amp; LAE p 17'!I45:J45</f>
        <v>0</v>
      </c>
      <c r="J13" s="990"/>
      <c r="K13" s="989">
        <f>'LOB2 Net Loss &amp; LAE p 17'!K13:L13+'LOB2 Net Loss &amp; LAE p 17'!K29:L29+'LOB2 Net Loss &amp; LAE p 17'!K45:L45</f>
        <v>0</v>
      </c>
      <c r="L13" s="990"/>
      <c r="M13" s="989">
        <f>'LOB2 Net Loss &amp; LAE p 17'!M13:N13+'LOB2 Net Loss &amp; LAE p 17'!M29:N29+'LOB2 Net Loss &amp; LAE p 17'!M45:N45</f>
        <v>0</v>
      </c>
      <c r="N13" s="990"/>
      <c r="O13" s="989">
        <f>'LOB2 Net Loss &amp; LAE p 17'!O13:P13+'LOB2 Net Loss &amp; LAE p 17'!O29:P29+'LOB2 Net Loss &amp; LAE p 17'!O45:P45</f>
        <v>0</v>
      </c>
      <c r="P13" s="990"/>
      <c r="Q13" s="989">
        <f>'LOB2 Net Loss &amp; LAE p 17'!Q13:R13+'LOB2 Net Loss &amp; LAE p 17'!Q29:R29+'LOB2 Net Loss &amp; LAE p 17'!Q45:R45</f>
        <v>0</v>
      </c>
      <c r="R13" s="990"/>
      <c r="S13" s="989">
        <f>'LOB2 Net Loss &amp; LAE p 17'!S13:T13+'LOB2 Net Loss &amp; LAE p 17'!S29:T29+'LOB2 Net Loss &amp; LAE p 17'!S45:T45</f>
        <v>0</v>
      </c>
      <c r="T13" s="990"/>
      <c r="U13" s="989">
        <f>'LOB2 Net Loss &amp; LAE p 17'!U13:V13+'LOB2 Net Loss &amp; LAE p 17'!U29:V29+'LOB2 Net Loss &amp; LAE p 17'!U45:V45</f>
        <v>0</v>
      </c>
      <c r="V13" s="990"/>
      <c r="W13" s="223">
        <f t="shared" si="0"/>
        <v>0</v>
      </c>
      <c r="X13" s="227">
        <f t="shared" si="1"/>
        <v>0</v>
      </c>
      <c r="Y13" s="973"/>
      <c r="Z13" s="974"/>
      <c r="AA13" s="894" t="str">
        <f>IF((Y13 = 0)," ",$U$13/Y13)</f>
        <v xml:space="preserve"> </v>
      </c>
      <c r="AB13" s="895"/>
    </row>
    <row r="14" spans="1:28" ht="15.75" thickBot="1" x14ac:dyDescent="0.3">
      <c r="A14" s="859">
        <f>$K$7</f>
        <v>2019</v>
      </c>
      <c r="B14" s="861"/>
      <c r="C14" s="971"/>
      <c r="D14" s="972"/>
      <c r="E14" s="971"/>
      <c r="F14" s="972"/>
      <c r="G14" s="971"/>
      <c r="H14" s="972"/>
      <c r="I14" s="971"/>
      <c r="J14" s="972"/>
      <c r="K14" s="989">
        <f>'LOB2 Net Loss &amp; LAE p 17'!K14:L14+'LOB2 Net Loss &amp; LAE p 17'!K30:L30+'LOB2 Net Loss &amp; LAE p 17'!K46:L46</f>
        <v>0</v>
      </c>
      <c r="L14" s="990"/>
      <c r="M14" s="989">
        <f>'LOB2 Net Loss &amp; LAE p 17'!M14:N14+'LOB2 Net Loss &amp; LAE p 17'!M30:N30+'LOB2 Net Loss &amp; LAE p 17'!M46:N46</f>
        <v>0</v>
      </c>
      <c r="N14" s="990"/>
      <c r="O14" s="989">
        <f>'LOB2 Net Loss &amp; LAE p 17'!O14:P14+'LOB2 Net Loss &amp; LAE p 17'!O30:P30+'LOB2 Net Loss &amp; LAE p 17'!O46:P46</f>
        <v>0</v>
      </c>
      <c r="P14" s="990"/>
      <c r="Q14" s="989">
        <f>'LOB2 Net Loss &amp; LAE p 17'!Q14:R14+'LOB2 Net Loss &amp; LAE p 17'!Q30:R30+'LOB2 Net Loss &amp; LAE p 17'!Q46:R46</f>
        <v>0</v>
      </c>
      <c r="R14" s="990"/>
      <c r="S14" s="989">
        <f>'LOB2 Net Loss &amp; LAE p 17'!S14:T14+'LOB2 Net Loss &amp; LAE p 17'!S30:T30+'LOB2 Net Loss &amp; LAE p 17'!S46:T46</f>
        <v>0</v>
      </c>
      <c r="T14" s="990"/>
      <c r="U14" s="989">
        <f>'LOB2 Net Loss &amp; LAE p 17'!U14:V14+'LOB2 Net Loss &amp; LAE p 17'!U30:V30+'LOB2 Net Loss &amp; LAE p 17'!U46:V46</f>
        <v>0</v>
      </c>
      <c r="V14" s="990"/>
      <c r="W14" s="223">
        <f t="shared" si="0"/>
        <v>0</v>
      </c>
      <c r="X14" s="227">
        <f t="shared" si="1"/>
        <v>0</v>
      </c>
      <c r="Y14" s="973"/>
      <c r="Z14" s="974"/>
      <c r="AA14" s="894" t="str">
        <f>IF((Y14 = 0)," ",$U$14/Y14)</f>
        <v xml:space="preserve"> </v>
      </c>
      <c r="AB14" s="895"/>
    </row>
    <row r="15" spans="1:28" ht="15.75" thickBot="1" x14ac:dyDescent="0.3">
      <c r="A15" s="859">
        <f>$M$7</f>
        <v>2020</v>
      </c>
      <c r="B15" s="861"/>
      <c r="C15" s="971"/>
      <c r="D15" s="972"/>
      <c r="E15" s="971"/>
      <c r="F15" s="972"/>
      <c r="G15" s="971"/>
      <c r="H15" s="972"/>
      <c r="I15" s="971"/>
      <c r="J15" s="972"/>
      <c r="K15" s="971"/>
      <c r="L15" s="972"/>
      <c r="M15" s="989">
        <f>'LOB2 Net Loss &amp; LAE p 17'!M15:N15+'LOB2 Net Loss &amp; LAE p 17'!M31:N31+'LOB2 Net Loss &amp; LAE p 17'!M47:N47</f>
        <v>0</v>
      </c>
      <c r="N15" s="990"/>
      <c r="O15" s="989">
        <f>'LOB2 Net Loss &amp; LAE p 17'!O15:P15+'LOB2 Net Loss &amp; LAE p 17'!O31:P31+'LOB2 Net Loss &amp; LAE p 17'!O47:P47</f>
        <v>0</v>
      </c>
      <c r="P15" s="990"/>
      <c r="Q15" s="989">
        <f>'LOB2 Net Loss &amp; LAE p 17'!Q15:R15+'LOB2 Net Loss &amp; LAE p 17'!Q31:R31+'LOB2 Net Loss &amp; LAE p 17'!Q47:R47</f>
        <v>0</v>
      </c>
      <c r="R15" s="990"/>
      <c r="S15" s="989">
        <f>'LOB2 Net Loss &amp; LAE p 17'!S15:T15+'LOB2 Net Loss &amp; LAE p 17'!S31:T31+'LOB2 Net Loss &amp; LAE p 17'!S47:T47</f>
        <v>0</v>
      </c>
      <c r="T15" s="990"/>
      <c r="U15" s="989">
        <f>'LOB2 Net Loss &amp; LAE p 17'!U15:V15+'LOB2 Net Loss &amp; LAE p 17'!U31:V31+'LOB2 Net Loss &amp; LAE p 17'!U47:V47</f>
        <v>0</v>
      </c>
      <c r="V15" s="990"/>
      <c r="W15" s="223">
        <f t="shared" si="0"/>
        <v>0</v>
      </c>
      <c r="X15" s="227">
        <f t="shared" si="1"/>
        <v>0</v>
      </c>
      <c r="Y15" s="973"/>
      <c r="Z15" s="974"/>
      <c r="AA15" s="894" t="str">
        <f>IF((Y15 = 0)," ",$U$15/Y15)</f>
        <v xml:space="preserve"> </v>
      </c>
      <c r="AB15" s="895"/>
    </row>
    <row r="16" spans="1:28" ht="15.75" thickBot="1" x14ac:dyDescent="0.3">
      <c r="A16" s="859">
        <f>$O$7</f>
        <v>2021</v>
      </c>
      <c r="B16" s="861"/>
      <c r="C16" s="971"/>
      <c r="D16" s="972"/>
      <c r="E16" s="971"/>
      <c r="F16" s="972"/>
      <c r="G16" s="971"/>
      <c r="H16" s="972"/>
      <c r="I16" s="971"/>
      <c r="J16" s="972"/>
      <c r="K16" s="971"/>
      <c r="L16" s="972"/>
      <c r="M16" s="971"/>
      <c r="N16" s="972"/>
      <c r="O16" s="989">
        <f>'LOB2 Net Loss &amp; LAE p 17'!O16:P16+'LOB2 Net Loss &amp; LAE p 17'!O32:P32+'LOB2 Net Loss &amp; LAE p 17'!O48:P48</f>
        <v>0</v>
      </c>
      <c r="P16" s="990"/>
      <c r="Q16" s="989">
        <f>'LOB2 Net Loss &amp; LAE p 17'!Q16:R16+'LOB2 Net Loss &amp; LAE p 17'!Q32:R32+'LOB2 Net Loss &amp; LAE p 17'!Q48:R48</f>
        <v>0</v>
      </c>
      <c r="R16" s="990"/>
      <c r="S16" s="989">
        <f>'LOB2 Net Loss &amp; LAE p 17'!S16:T16+'LOB2 Net Loss &amp; LAE p 17'!S32:T32+'LOB2 Net Loss &amp; LAE p 17'!S48:T48</f>
        <v>0</v>
      </c>
      <c r="T16" s="990"/>
      <c r="U16" s="989">
        <f>'LOB2 Net Loss &amp; LAE p 17'!U16:V16+'LOB2 Net Loss &amp; LAE p 17'!U32:V32+'LOB2 Net Loss &amp; LAE p 17'!U48:V48</f>
        <v>0</v>
      </c>
      <c r="V16" s="990"/>
      <c r="W16" s="223">
        <f t="shared" si="0"/>
        <v>0</v>
      </c>
      <c r="X16" s="227">
        <f t="shared" si="1"/>
        <v>0</v>
      </c>
      <c r="Y16" s="973"/>
      <c r="Z16" s="974"/>
      <c r="AA16" s="894" t="str">
        <f>IF((Y16 = 0)," ",$U$16/Y16)</f>
        <v xml:space="preserve"> </v>
      </c>
      <c r="AB16" s="895"/>
    </row>
    <row r="17" spans="1:28" ht="15.75" thickBot="1" x14ac:dyDescent="0.3">
      <c r="A17" s="859">
        <f>$Q$7</f>
        <v>2022</v>
      </c>
      <c r="B17" s="861"/>
      <c r="C17" s="971"/>
      <c r="D17" s="972"/>
      <c r="E17" s="971"/>
      <c r="F17" s="972"/>
      <c r="G17" s="971"/>
      <c r="H17" s="972"/>
      <c r="I17" s="971"/>
      <c r="J17" s="972"/>
      <c r="K17" s="971"/>
      <c r="L17" s="972"/>
      <c r="M17" s="971"/>
      <c r="N17" s="972"/>
      <c r="O17" s="971"/>
      <c r="P17" s="972"/>
      <c r="Q17" s="989">
        <f>'LOB2 Net Loss &amp; LAE p 17'!Q17:R17+'LOB2 Net Loss &amp; LAE p 17'!Q33:R33+'LOB2 Net Loss &amp; LAE p 17'!Q49:R49</f>
        <v>0</v>
      </c>
      <c r="R17" s="990"/>
      <c r="S17" s="989">
        <f>'LOB2 Net Loss &amp; LAE p 17'!S17:T17+'LOB2 Net Loss &amp; LAE p 17'!S33:T33+'LOB2 Net Loss &amp; LAE p 17'!S49:T49</f>
        <v>0</v>
      </c>
      <c r="T17" s="990"/>
      <c r="U17" s="989">
        <f>'LOB2 Net Loss &amp; LAE p 17'!U17:V17+'LOB2 Net Loss &amp; LAE p 17'!U33:V33+'LOB2 Net Loss &amp; LAE p 17'!U49:V49</f>
        <v>0</v>
      </c>
      <c r="V17" s="990"/>
      <c r="W17" s="223">
        <f t="shared" si="0"/>
        <v>0</v>
      </c>
      <c r="X17" s="227">
        <f t="shared" si="1"/>
        <v>0</v>
      </c>
      <c r="Y17" s="973"/>
      <c r="Z17" s="974"/>
      <c r="AA17" s="894" t="str">
        <f>IF((Y17 = 0)," ",$U$17/Y17)</f>
        <v xml:space="preserve"> </v>
      </c>
      <c r="AB17" s="895"/>
    </row>
    <row r="18" spans="1:28" ht="15.75" thickBot="1" x14ac:dyDescent="0.3">
      <c r="A18" s="859">
        <f>$S$7</f>
        <v>2023</v>
      </c>
      <c r="B18" s="861"/>
      <c r="C18" s="971"/>
      <c r="D18" s="972"/>
      <c r="E18" s="971"/>
      <c r="F18" s="972"/>
      <c r="G18" s="971"/>
      <c r="H18" s="972"/>
      <c r="I18" s="971"/>
      <c r="J18" s="972"/>
      <c r="K18" s="971"/>
      <c r="L18" s="972"/>
      <c r="M18" s="971"/>
      <c r="N18" s="972"/>
      <c r="O18" s="971"/>
      <c r="P18" s="972"/>
      <c r="Q18" s="989">
        <f>'LOB2 Net Loss &amp; LAE p 17'!Q18:R18+'LOB2 Net Loss &amp; LAE p 17'!Q34:R34+'LOB2 Net Loss &amp; LAE p 17'!Q50:R50</f>
        <v>0</v>
      </c>
      <c r="R18" s="990"/>
      <c r="S18" s="989">
        <f>'LOB2 Net Loss &amp; LAE p 17'!S18:T18+'LOB2 Net Loss &amp; LAE p 17'!S34:T34+'LOB2 Net Loss &amp; LAE p 17'!S50:T50</f>
        <v>0</v>
      </c>
      <c r="T18" s="990"/>
      <c r="U18" s="989">
        <f>'LOB2 Net Loss &amp; LAE p 17'!U18:V18+'LOB2 Net Loss &amp; LAE p 17'!U34:V34+'LOB2 Net Loss &amp; LAE p 17'!U50:V50</f>
        <v>0</v>
      </c>
      <c r="V18" s="990"/>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989">
        <f>'LOB2 Net Loss &amp; LAE p 17'!U19:V19+'LOB2 Net Loss &amp; LAE p 17'!U35:V35+'LOB2 Net Loss &amp; LAE p 17'!U51:V51</f>
        <v>0</v>
      </c>
      <c r="V19" s="990"/>
      <c r="W19" s="229"/>
      <c r="X19" s="230"/>
      <c r="Y19" s="978"/>
      <c r="Z19" s="979"/>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&amp;R18.</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p8'!B13</f>
        <v>LOB3</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&amp;R19.</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B23"/>
  <sheetViews>
    <sheetView showGridLines="0" zoomScaleNormal="100" workbookViewId="0">
      <selection activeCell="X28" sqref="X28"/>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p8'!B13</f>
        <v>LOB3</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'LOB3 Net Loss &amp; LAE p 19'!C10:D10+'LOB3 Net Loss &amp; LAE p 19'!C26:D26+'LOB3 Net Loss &amp; LAE p 19'!C42:D42</f>
        <v>0</v>
      </c>
      <c r="D10" s="893"/>
      <c r="E10" s="892">
        <f>'LOB3 Net Loss &amp; LAE p 19'!E10:F10+'LOB3 Net Loss &amp; LAE p 19'!E26:F26+'LOB3 Net Loss &amp; LAE p 19'!E42:F42</f>
        <v>0</v>
      </c>
      <c r="F10" s="893"/>
      <c r="G10" s="892">
        <f>'LOB3 Net Loss &amp; LAE p 19'!G10:H10+'LOB3 Net Loss &amp; LAE p 19'!G26:H26+'LOB3 Net Loss &amp; LAE p 19'!G42:H42</f>
        <v>0</v>
      </c>
      <c r="H10" s="893"/>
      <c r="I10" s="892">
        <f>'LOB3 Net Loss &amp; LAE p 19'!I10:J10+'LOB3 Net Loss &amp; LAE p 19'!I26:J26+'LOB3 Net Loss &amp; LAE p 19'!I42:J42</f>
        <v>0</v>
      </c>
      <c r="J10" s="893"/>
      <c r="K10" s="892">
        <f>'LOB3 Net Loss &amp; LAE p 19'!K10:L10+'LOB3 Net Loss &amp; LAE p 19'!K26:L26+'LOB3 Net Loss &amp; LAE p 19'!K42:L42</f>
        <v>0</v>
      </c>
      <c r="L10" s="893"/>
      <c r="M10" s="892">
        <f>'LOB3 Net Loss &amp; LAE p 19'!M10:N10+'LOB3 Net Loss &amp; LAE p 19'!M26:N26+'LOB3 Net Loss &amp; LAE p 19'!M42:N42</f>
        <v>0</v>
      </c>
      <c r="N10" s="893"/>
      <c r="O10" s="892">
        <f>'LOB3 Net Loss &amp; LAE p 19'!O10:P10+'LOB3 Net Loss &amp; LAE p 19'!O26:P26+'LOB3 Net Loss &amp; LAE p 19'!O42:P42</f>
        <v>0</v>
      </c>
      <c r="P10" s="893"/>
      <c r="Q10" s="892">
        <f>'LOB3 Net Loss &amp; LAE p 19'!Q10:R10+'LOB3 Net Loss &amp; LAE p 19'!Q26:R26+'LOB3 Net Loss &amp; LAE p 19'!Q42:R42</f>
        <v>0</v>
      </c>
      <c r="R10" s="893"/>
      <c r="S10" s="892">
        <f>'LOB3 Net Loss &amp; LAE p 19'!S10:T10+'LOB3 Net Loss &amp; LAE p 19'!S26:T26+'LOB3 Net Loss &amp; LAE p 19'!S42:T42</f>
        <v>0</v>
      </c>
      <c r="T10" s="893"/>
      <c r="U10" s="892">
        <f>'LOB3 Net Loss &amp; LAE p 19'!U10:V10+'LOB3 Net Loss &amp; LAE p 19'!U26:V26+'LOB3 Net Loss &amp; LAE p 19'!U42:V42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'LOB3 Net Loss &amp; LAE p 19'!E11:F11+'LOB3 Net Loss &amp; LAE p 19'!E27:F27+'LOB3 Net Loss &amp; LAE p 19'!E43:F43</f>
        <v>0</v>
      </c>
      <c r="F11" s="893"/>
      <c r="G11" s="892">
        <f>'LOB3 Net Loss &amp; LAE p 19'!G11:H11+'LOB3 Net Loss &amp; LAE p 19'!G27:H27+'LOB3 Net Loss &amp; LAE p 19'!G43:H43</f>
        <v>0</v>
      </c>
      <c r="H11" s="893"/>
      <c r="I11" s="892">
        <f>'LOB3 Net Loss &amp; LAE p 19'!I11:J11+'LOB3 Net Loss &amp; LAE p 19'!I27:J27+'LOB3 Net Loss &amp; LAE p 19'!I43:J43</f>
        <v>0</v>
      </c>
      <c r="J11" s="893"/>
      <c r="K11" s="892">
        <f>'LOB3 Net Loss &amp; LAE p 19'!K11:L11+'LOB3 Net Loss &amp; LAE p 19'!K27:L27+'LOB3 Net Loss &amp; LAE p 19'!K43:L43</f>
        <v>0</v>
      </c>
      <c r="L11" s="893"/>
      <c r="M11" s="892">
        <f>'LOB3 Net Loss &amp; LAE p 19'!M11:N11+'LOB3 Net Loss &amp; LAE p 19'!M27:N27+'LOB3 Net Loss &amp; LAE p 19'!M43:N43</f>
        <v>0</v>
      </c>
      <c r="N11" s="893"/>
      <c r="O11" s="892">
        <f>'LOB3 Net Loss &amp; LAE p 19'!O11:P11+'LOB3 Net Loss &amp; LAE p 19'!O27:P27+'LOB3 Net Loss &amp; LAE p 19'!O43:P43</f>
        <v>0</v>
      </c>
      <c r="P11" s="893"/>
      <c r="Q11" s="892">
        <f>'LOB3 Net Loss &amp; LAE p 19'!Q11:R11+'LOB3 Net Loss &amp; LAE p 19'!Q27:R27+'LOB3 Net Loss &amp; LAE p 19'!Q43:R43</f>
        <v>0</v>
      </c>
      <c r="R11" s="893"/>
      <c r="S11" s="892">
        <f>'LOB3 Net Loss &amp; LAE p 19'!S11:T11+'LOB3 Net Loss &amp; LAE p 19'!S27:T27+'LOB3 Net Loss &amp; LAE p 19'!S43:T43</f>
        <v>0</v>
      </c>
      <c r="T11" s="893"/>
      <c r="U11" s="892">
        <f>'LOB3 Net Loss &amp; LAE p 19'!U11:V11+'LOB3 Net Loss &amp; LAE p 19'!U27:V27+'LOB3 Net Loss &amp; LAE p 19'!U43:V43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'LOB3 Net Loss &amp; LAE p 19'!G12:H12+'LOB3 Net Loss &amp; LAE p 19'!G28:H28+'LOB3 Net Loss &amp; LAE p 19'!G44:H44</f>
        <v>0</v>
      </c>
      <c r="H12" s="893"/>
      <c r="I12" s="892">
        <f>'LOB3 Net Loss &amp; LAE p 19'!I12:J12+'LOB3 Net Loss &amp; LAE p 19'!I28:J28+'LOB3 Net Loss &amp; LAE p 19'!I44:J44</f>
        <v>0</v>
      </c>
      <c r="J12" s="893"/>
      <c r="K12" s="892">
        <f>'LOB3 Net Loss &amp; LAE p 19'!K12:L12+'LOB3 Net Loss &amp; LAE p 19'!K28:L28+'LOB3 Net Loss &amp; LAE p 19'!K44:L44</f>
        <v>0</v>
      </c>
      <c r="L12" s="893"/>
      <c r="M12" s="892">
        <f>'LOB3 Net Loss &amp; LAE p 19'!M12:N12+'LOB3 Net Loss &amp; LAE p 19'!M28:N28+'LOB3 Net Loss &amp; LAE p 19'!M44:N44</f>
        <v>0</v>
      </c>
      <c r="N12" s="893"/>
      <c r="O12" s="892">
        <f>'LOB3 Net Loss &amp; LAE p 19'!O12:P12+'LOB3 Net Loss &amp; LAE p 19'!O28:P28+'LOB3 Net Loss &amp; LAE p 19'!O44:P44</f>
        <v>0</v>
      </c>
      <c r="P12" s="893"/>
      <c r="Q12" s="892">
        <f>'LOB3 Net Loss &amp; LAE p 19'!Q12:R12+'LOB3 Net Loss &amp; LAE p 19'!Q28:R28+'LOB3 Net Loss &amp; LAE p 19'!Q44:R44</f>
        <v>0</v>
      </c>
      <c r="R12" s="893"/>
      <c r="S12" s="892">
        <f>'LOB3 Net Loss &amp; LAE p 19'!S12:T12+'LOB3 Net Loss &amp; LAE p 19'!S28:T28+'LOB3 Net Loss &amp; LAE p 19'!S44:T44</f>
        <v>0</v>
      </c>
      <c r="T12" s="893"/>
      <c r="U12" s="892">
        <f>'LOB3 Net Loss &amp; LAE p 19'!U12:V12+'LOB3 Net Loss &amp; LAE p 19'!U28:V28+'LOB3 Net Loss &amp; LAE p 19'!U44:V44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'LOB3 Net Loss &amp; LAE p 19'!I13:J13+'LOB3 Net Loss &amp; LAE p 19'!I29:J29+'LOB3 Net Loss &amp; LAE p 19'!I45:J45</f>
        <v>0</v>
      </c>
      <c r="J13" s="893"/>
      <c r="K13" s="892">
        <f>'LOB3 Net Loss &amp; LAE p 19'!K13:L13+'LOB3 Net Loss &amp; LAE p 19'!K29:L29+'LOB3 Net Loss &amp; LAE p 19'!K45:L45</f>
        <v>0</v>
      </c>
      <c r="L13" s="893"/>
      <c r="M13" s="892">
        <f>'LOB3 Net Loss &amp; LAE p 19'!M13:N13+'LOB3 Net Loss &amp; LAE p 19'!M29:N29+'LOB3 Net Loss &amp; LAE p 19'!M45:N45</f>
        <v>0</v>
      </c>
      <c r="N13" s="893"/>
      <c r="O13" s="892">
        <f>'LOB3 Net Loss &amp; LAE p 19'!O13:P13+'LOB3 Net Loss &amp; LAE p 19'!O29:P29+'LOB3 Net Loss &amp; LAE p 19'!O45:P45</f>
        <v>0</v>
      </c>
      <c r="P13" s="893"/>
      <c r="Q13" s="892">
        <f>'LOB3 Net Loss &amp; LAE p 19'!Q13:R13+'LOB3 Net Loss &amp; LAE p 19'!Q29:R29+'LOB3 Net Loss &amp; LAE p 19'!Q45:R45</f>
        <v>0</v>
      </c>
      <c r="R13" s="893"/>
      <c r="S13" s="892">
        <f>'LOB3 Net Loss &amp; LAE p 19'!S13:T13+'LOB3 Net Loss &amp; LAE p 19'!S29:T29+'LOB3 Net Loss &amp; LAE p 19'!S45:T45</f>
        <v>0</v>
      </c>
      <c r="T13" s="893"/>
      <c r="U13" s="892">
        <f>'LOB3 Net Loss &amp; LAE p 19'!U13:V13+'LOB3 Net Loss &amp; LAE p 19'!U29:V29+'LOB3 Net Loss &amp; LAE p 19'!U45:V45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'LOB3 Net Loss &amp; LAE p 19'!K14:L14+'LOB3 Net Loss &amp; LAE p 19'!K30:L30+'LOB3 Net Loss &amp; LAE p 19'!K46:L46</f>
        <v>0</v>
      </c>
      <c r="L14" s="893"/>
      <c r="M14" s="892">
        <f>'LOB3 Net Loss &amp; LAE p 19'!M14:N14+'LOB3 Net Loss &amp; LAE p 19'!M30:N30+'LOB3 Net Loss &amp; LAE p 19'!M46:N46</f>
        <v>0</v>
      </c>
      <c r="N14" s="893"/>
      <c r="O14" s="892">
        <f>'LOB3 Net Loss &amp; LAE p 19'!O14:P14+'LOB3 Net Loss &amp; LAE p 19'!O30:P30+'LOB3 Net Loss &amp; LAE p 19'!O46:P46</f>
        <v>0</v>
      </c>
      <c r="P14" s="893"/>
      <c r="Q14" s="892">
        <f>'LOB3 Net Loss &amp; LAE p 19'!Q14:R14+'LOB3 Net Loss &amp; LAE p 19'!Q30:R30+'LOB3 Net Loss &amp; LAE p 19'!Q46:R46</f>
        <v>0</v>
      </c>
      <c r="R14" s="893"/>
      <c r="S14" s="892">
        <f>'LOB3 Net Loss &amp; LAE p 19'!S14:T14+'LOB3 Net Loss &amp; LAE p 19'!S30:T30+'LOB3 Net Loss &amp; LAE p 19'!S46:T46</f>
        <v>0</v>
      </c>
      <c r="T14" s="893"/>
      <c r="U14" s="892">
        <f>'LOB3 Net Loss &amp; LAE p 19'!U14:V14+'LOB3 Net Loss &amp; LAE p 19'!U30:V30+'LOB3 Net Loss &amp; LAE p 19'!U46:V46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'LOB3 Net Loss &amp; LAE p 19'!M15:N15+'LOB3 Net Loss &amp; LAE p 19'!M31:N31+'LOB3 Net Loss &amp; LAE p 19'!M47:N47</f>
        <v>0</v>
      </c>
      <c r="N15" s="893"/>
      <c r="O15" s="892">
        <f>'LOB3 Net Loss &amp; LAE p 19'!O15:P15+'LOB3 Net Loss &amp; LAE p 19'!O31:P31+'LOB3 Net Loss &amp; LAE p 19'!O47:P47</f>
        <v>0</v>
      </c>
      <c r="P15" s="893"/>
      <c r="Q15" s="892">
        <f>'LOB3 Net Loss &amp; LAE p 19'!Q15:R15+'LOB3 Net Loss &amp; LAE p 19'!Q31:R31+'LOB3 Net Loss &amp; LAE p 19'!Q47:R47</f>
        <v>0</v>
      </c>
      <c r="R15" s="893"/>
      <c r="S15" s="892">
        <f>'LOB3 Net Loss &amp; LAE p 19'!S15:T15+'LOB3 Net Loss &amp; LAE p 19'!S31:T31+'LOB3 Net Loss &amp; LAE p 19'!S47:T47</f>
        <v>0</v>
      </c>
      <c r="T15" s="893"/>
      <c r="U15" s="892">
        <f>'LOB3 Net Loss &amp; LAE p 19'!U15:V15+'LOB3 Net Loss &amp; LAE p 19'!U31:V31+'LOB3 Net Loss &amp; LAE p 19'!U47:V47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'LOB3 Net Loss &amp; LAE p 19'!O16:P16+'LOB3 Net Loss &amp; LAE p 19'!O32:P32+'LOB3 Net Loss &amp; LAE p 19'!O48:P48</f>
        <v>0</v>
      </c>
      <c r="P16" s="893"/>
      <c r="Q16" s="892">
        <f>'LOB3 Net Loss &amp; LAE p 19'!Q16:R16+'LOB3 Net Loss &amp; LAE p 19'!Q32:R32+'LOB3 Net Loss &amp; LAE p 19'!Q48:R48</f>
        <v>0</v>
      </c>
      <c r="R16" s="893"/>
      <c r="S16" s="892">
        <f>'LOB3 Net Loss &amp; LAE p 19'!S16:T16+'LOB3 Net Loss &amp; LAE p 19'!S32:T32+'LOB3 Net Loss &amp; LAE p 19'!S48:T48</f>
        <v>0</v>
      </c>
      <c r="T16" s="893"/>
      <c r="U16" s="892">
        <f>'LOB3 Net Loss &amp; LAE p 19'!U16:V16+'LOB3 Net Loss &amp; LAE p 19'!U32:V32+'LOB3 Net Loss &amp; LAE p 19'!U48:V48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'LOB3 Net Loss &amp; LAE p 19'!Q17:R17+'LOB3 Net Loss &amp; LAE p 19'!Q33:R33+'LOB3 Net Loss &amp; LAE p 19'!Q49:R49</f>
        <v>0</v>
      </c>
      <c r="R17" s="893"/>
      <c r="S17" s="892">
        <f>'LOB3 Net Loss &amp; LAE p 19'!S17:T17+'LOB3 Net Loss &amp; LAE p 19'!S33:T33+'LOB3 Net Loss &amp; LAE p 19'!S49:T49</f>
        <v>0</v>
      </c>
      <c r="T17" s="893"/>
      <c r="U17" s="892">
        <f>'LOB3 Net Loss &amp; LAE p 19'!U17:V17+'LOB3 Net Loss &amp; LAE p 19'!U33:V33+'LOB3 Net Loss &amp; LAE p 19'!U49:V49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'LOB3 Net Loss &amp; LAE p 19'!S18:T18+'LOB3 Net Loss &amp; LAE p 19'!S34:T34+'LOB3 Net Loss &amp; LAE p 19'!S50:T50</f>
        <v>0</v>
      </c>
      <c r="T18" s="893"/>
      <c r="U18" s="892">
        <f>'LOB3 Net Loss &amp; LAE p 19'!U18:V18+'LOB3 Net Loss &amp; LAE p 19'!U34:V34+'LOB3 Net Loss &amp; LAE p 19'!U50:V50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'LOB3 Net Loss &amp; LAE p 19'!U19:V19+'LOB3 Net Loss &amp; LAE p 19'!U35:V35+'LOB3 Net Loss &amp; LAE p 19'!U51:V51</f>
        <v>0</v>
      </c>
      <c r="V19" s="893"/>
      <c r="W19" s="229"/>
      <c r="X19" s="230"/>
      <c r="Y19" s="978"/>
      <c r="Z19" s="979"/>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&amp;R20.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p8'!B14</f>
        <v>LOB4</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&amp;R21.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AB23"/>
  <sheetViews>
    <sheetView showGridLines="0" zoomScaleNormal="100" workbookViewId="0">
      <selection activeCell="X14" sqref="X14"/>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p8'!B14</f>
        <v>LOB4</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'LOB4 Net Loss &amp; LAE p 21'!C10:D10+'LOB4 Net Loss &amp; LAE p 21'!C26:D26+'LOB4 Net Loss &amp; LAE p 21'!C42:D42</f>
        <v>0</v>
      </c>
      <c r="D10" s="893"/>
      <c r="E10" s="892">
        <f>'LOB4 Net Loss &amp; LAE p 21'!E10:F10+'LOB4 Net Loss &amp; LAE p 21'!E26:F26+'LOB4 Net Loss &amp; LAE p 21'!E42:F42</f>
        <v>0</v>
      </c>
      <c r="F10" s="893"/>
      <c r="G10" s="892">
        <f>'LOB4 Net Loss &amp; LAE p 21'!G10:H10+'LOB4 Net Loss &amp; LAE p 21'!G26:H26+'LOB4 Net Loss &amp; LAE p 21'!G42:H42</f>
        <v>0</v>
      </c>
      <c r="H10" s="893"/>
      <c r="I10" s="892">
        <f>'LOB4 Net Loss &amp; LAE p 21'!I10:J10+'LOB4 Net Loss &amp; LAE p 21'!I26:J26+'LOB4 Net Loss &amp; LAE p 21'!I42:J42</f>
        <v>0</v>
      </c>
      <c r="J10" s="893"/>
      <c r="K10" s="892">
        <f>'LOB4 Net Loss &amp; LAE p 21'!K10:L10+'LOB4 Net Loss &amp; LAE p 21'!K26:L26+'LOB4 Net Loss &amp; LAE p 21'!K42:L42</f>
        <v>0</v>
      </c>
      <c r="L10" s="893"/>
      <c r="M10" s="892">
        <f>'LOB4 Net Loss &amp; LAE p 21'!M10:N10+'LOB4 Net Loss &amp; LAE p 21'!M26:N26+'LOB4 Net Loss &amp; LAE p 21'!M42:N42</f>
        <v>0</v>
      </c>
      <c r="N10" s="893"/>
      <c r="O10" s="892">
        <f>'LOB4 Net Loss &amp; LAE p 21'!O10:P10+'LOB4 Net Loss &amp; LAE p 21'!O26:P26+'LOB4 Net Loss &amp; LAE p 21'!O42:P42</f>
        <v>0</v>
      </c>
      <c r="P10" s="893"/>
      <c r="Q10" s="892">
        <f>'LOB4 Net Loss &amp; LAE p 21'!Q10:R10+'LOB4 Net Loss &amp; LAE p 21'!Q26:R26+'LOB4 Net Loss &amp; LAE p 21'!Q42:R42</f>
        <v>0</v>
      </c>
      <c r="R10" s="893"/>
      <c r="S10" s="892">
        <f>'LOB4 Net Loss &amp; LAE p 21'!S10:T10+'LOB4 Net Loss &amp; LAE p 21'!S26:T26+'LOB4 Net Loss &amp; LAE p 21'!S42:T42</f>
        <v>0</v>
      </c>
      <c r="T10" s="893"/>
      <c r="U10" s="892">
        <f>'LOB4 Net Loss &amp; LAE p 21'!U10:V10+'LOB4 Net Loss &amp; LAE p 21'!U26:V26+'LOB4 Net Loss &amp; LAE p 21'!U42:V42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'LOB4 Net Loss &amp; LAE p 21'!E11:F11+'LOB4 Net Loss &amp; LAE p 21'!E27:F27+'LOB4 Net Loss &amp; LAE p 21'!E43:F43</f>
        <v>0</v>
      </c>
      <c r="F11" s="893"/>
      <c r="G11" s="892">
        <f>'LOB4 Net Loss &amp; LAE p 21'!G11:H11+'LOB4 Net Loss &amp; LAE p 21'!G27:H27+'LOB4 Net Loss &amp; LAE p 21'!G43:H43</f>
        <v>0</v>
      </c>
      <c r="H11" s="893"/>
      <c r="I11" s="892">
        <f>'LOB4 Net Loss &amp; LAE p 21'!I11:J11+'LOB4 Net Loss &amp; LAE p 21'!I27:J27+'LOB4 Net Loss &amp; LAE p 21'!I43:J43</f>
        <v>0</v>
      </c>
      <c r="J11" s="893"/>
      <c r="K11" s="892">
        <f>'LOB4 Net Loss &amp; LAE p 21'!K11:L11+'LOB4 Net Loss &amp; LAE p 21'!K27:L27+'LOB4 Net Loss &amp; LAE p 21'!K43:L43</f>
        <v>0</v>
      </c>
      <c r="L11" s="893"/>
      <c r="M11" s="892">
        <f>'LOB4 Net Loss &amp; LAE p 21'!M11:N11+'LOB4 Net Loss &amp; LAE p 21'!M27:N27+'LOB4 Net Loss &amp; LAE p 21'!M43:N43</f>
        <v>0</v>
      </c>
      <c r="N11" s="893"/>
      <c r="O11" s="892">
        <f>'LOB4 Net Loss &amp; LAE p 21'!O11:P11+'LOB4 Net Loss &amp; LAE p 21'!O27:P27+'LOB4 Net Loss &amp; LAE p 21'!O43:P43</f>
        <v>0</v>
      </c>
      <c r="P11" s="893"/>
      <c r="Q11" s="892">
        <f>'LOB4 Net Loss &amp; LAE p 21'!Q11:R11+'LOB4 Net Loss &amp; LAE p 21'!Q27:R27+'LOB4 Net Loss &amp; LAE p 21'!Q43:R43</f>
        <v>0</v>
      </c>
      <c r="R11" s="893"/>
      <c r="S11" s="892">
        <f>'LOB4 Net Loss &amp; LAE p 21'!S11:T11+'LOB4 Net Loss &amp; LAE p 21'!S27:T27+'LOB4 Net Loss &amp; LAE p 21'!S43:T43</f>
        <v>0</v>
      </c>
      <c r="T11" s="893"/>
      <c r="U11" s="892">
        <f>'LOB4 Net Loss &amp; LAE p 21'!U11:V11+'LOB4 Net Loss &amp; LAE p 21'!U27:V27+'LOB4 Net Loss &amp; LAE p 21'!U43:V43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'LOB4 Net Loss &amp; LAE p 21'!G12:H12+'LOB4 Net Loss &amp; LAE p 21'!G28:H28+'LOB4 Net Loss &amp; LAE p 21'!G44:H44</f>
        <v>0</v>
      </c>
      <c r="H12" s="893"/>
      <c r="I12" s="892">
        <f>'LOB4 Net Loss &amp; LAE p 21'!I12:J12+'LOB4 Net Loss &amp; LAE p 21'!I28:J28+'LOB4 Net Loss &amp; LAE p 21'!I44:J44</f>
        <v>0</v>
      </c>
      <c r="J12" s="893"/>
      <c r="K12" s="892">
        <f>'LOB4 Net Loss &amp; LAE p 21'!K12:L12+'LOB4 Net Loss &amp; LAE p 21'!K28:L28+'LOB4 Net Loss &amp; LAE p 21'!K44:L44</f>
        <v>0</v>
      </c>
      <c r="L12" s="893"/>
      <c r="M12" s="892">
        <f>'LOB4 Net Loss &amp; LAE p 21'!M12:N12+'LOB4 Net Loss &amp; LAE p 21'!M28:N28+'LOB4 Net Loss &amp; LAE p 21'!M44:N44</f>
        <v>0</v>
      </c>
      <c r="N12" s="893"/>
      <c r="O12" s="892">
        <f>'LOB4 Net Loss &amp; LAE p 21'!O12:P12+'LOB4 Net Loss &amp; LAE p 21'!O28:P28+'LOB4 Net Loss &amp; LAE p 21'!O44:P44</f>
        <v>0</v>
      </c>
      <c r="P12" s="893"/>
      <c r="Q12" s="892">
        <f>'LOB4 Net Loss &amp; LAE p 21'!Q12:R12+'LOB4 Net Loss &amp; LAE p 21'!Q28:R28+'LOB4 Net Loss &amp; LAE p 21'!Q44:R44</f>
        <v>0</v>
      </c>
      <c r="R12" s="893"/>
      <c r="S12" s="892">
        <f>'LOB4 Net Loss &amp; LAE p 21'!S12:T12+'LOB4 Net Loss &amp; LAE p 21'!S28:T28+'LOB4 Net Loss &amp; LAE p 21'!S44:T44</f>
        <v>0</v>
      </c>
      <c r="T12" s="893"/>
      <c r="U12" s="892">
        <f>'LOB4 Net Loss &amp; LAE p 21'!U12:V12+'LOB4 Net Loss &amp; LAE p 21'!U28:V28+'LOB4 Net Loss &amp; LAE p 21'!U44:V44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'LOB4 Net Loss &amp; LAE p 21'!I13:J13+'LOB4 Net Loss &amp; LAE p 21'!I29:J29+'LOB4 Net Loss &amp; LAE p 21'!I45:J45</f>
        <v>0</v>
      </c>
      <c r="J13" s="893"/>
      <c r="K13" s="892">
        <f>'LOB4 Net Loss &amp; LAE p 21'!K13:L13+'LOB4 Net Loss &amp; LAE p 21'!K29:L29+'LOB4 Net Loss &amp; LAE p 21'!K45:L45</f>
        <v>0</v>
      </c>
      <c r="L13" s="893"/>
      <c r="M13" s="892">
        <f>'LOB4 Net Loss &amp; LAE p 21'!M13:N13+'LOB4 Net Loss &amp; LAE p 21'!M29:N29+'LOB4 Net Loss &amp; LAE p 21'!M45:N45</f>
        <v>0</v>
      </c>
      <c r="N13" s="893"/>
      <c r="O13" s="892">
        <f>'LOB4 Net Loss &amp; LAE p 21'!O13:P13+'LOB4 Net Loss &amp; LAE p 21'!O29:P29+'LOB4 Net Loss &amp; LAE p 21'!O45:P45</f>
        <v>0</v>
      </c>
      <c r="P13" s="893"/>
      <c r="Q13" s="892">
        <f>'LOB4 Net Loss &amp; LAE p 21'!Q13:R13+'LOB4 Net Loss &amp; LAE p 21'!Q29:R29+'LOB4 Net Loss &amp; LAE p 21'!Q45:R45</f>
        <v>0</v>
      </c>
      <c r="R13" s="893"/>
      <c r="S13" s="892">
        <f>'LOB4 Net Loss &amp; LAE p 21'!S13:T13+'LOB4 Net Loss &amp; LAE p 21'!S29:T29+'LOB4 Net Loss &amp; LAE p 21'!S45:T45</f>
        <v>0</v>
      </c>
      <c r="T13" s="893"/>
      <c r="U13" s="892">
        <f>'LOB4 Net Loss &amp; LAE p 21'!U13:V13+'LOB4 Net Loss &amp; LAE p 21'!U29:V29+'LOB4 Net Loss &amp; LAE p 21'!U45:V45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'LOB4 Net Loss &amp; LAE p 21'!K14:L14+'LOB4 Net Loss &amp; LAE p 21'!K30:L30+'LOB4 Net Loss &amp; LAE p 21'!K46:L46</f>
        <v>0</v>
      </c>
      <c r="L14" s="893"/>
      <c r="M14" s="892">
        <f>'LOB4 Net Loss &amp; LAE p 21'!M14:N14+'LOB4 Net Loss &amp; LAE p 21'!M30:N30+'LOB4 Net Loss &amp; LAE p 21'!M46:N46</f>
        <v>0</v>
      </c>
      <c r="N14" s="893"/>
      <c r="O14" s="892">
        <f>'LOB4 Net Loss &amp; LAE p 21'!O14:P14+'LOB4 Net Loss &amp; LAE p 21'!O30:P30+'LOB4 Net Loss &amp; LAE p 21'!O46:P46</f>
        <v>0</v>
      </c>
      <c r="P14" s="893"/>
      <c r="Q14" s="892">
        <f>'LOB4 Net Loss &amp; LAE p 21'!Q14:R14+'LOB4 Net Loss &amp; LAE p 21'!Q30:R30+'LOB4 Net Loss &amp; LAE p 21'!Q46:R46</f>
        <v>0</v>
      </c>
      <c r="R14" s="893"/>
      <c r="S14" s="892">
        <f>'LOB4 Net Loss &amp; LAE p 21'!S14:T14+'LOB4 Net Loss &amp; LAE p 21'!S30:T30+'LOB4 Net Loss &amp; LAE p 21'!S46:T46</f>
        <v>0</v>
      </c>
      <c r="T14" s="893"/>
      <c r="U14" s="892">
        <f>'LOB4 Net Loss &amp; LAE p 21'!U14:V14+'LOB4 Net Loss &amp; LAE p 21'!U30:V30+'LOB4 Net Loss &amp; LAE p 21'!U46:V46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'LOB4 Net Loss &amp; LAE p 21'!M15:N15+'LOB4 Net Loss &amp; LAE p 21'!M31:N31+'LOB4 Net Loss &amp; LAE p 21'!M47:N47</f>
        <v>0</v>
      </c>
      <c r="N15" s="893"/>
      <c r="O15" s="892">
        <f>'LOB4 Net Loss &amp; LAE p 21'!O15:P15+'LOB4 Net Loss &amp; LAE p 21'!O31:P31+'LOB4 Net Loss &amp; LAE p 21'!O47:P47</f>
        <v>0</v>
      </c>
      <c r="P15" s="893"/>
      <c r="Q15" s="892">
        <f>'LOB4 Net Loss &amp; LAE p 21'!Q15:R15+'LOB4 Net Loss &amp; LAE p 21'!Q31:R31+'LOB4 Net Loss &amp; LAE p 21'!Q47:R47</f>
        <v>0</v>
      </c>
      <c r="R15" s="893"/>
      <c r="S15" s="892">
        <f>'LOB4 Net Loss &amp; LAE p 21'!S15:T15+'LOB4 Net Loss &amp; LAE p 21'!S31:T31+'LOB4 Net Loss &amp; LAE p 21'!S47:T47</f>
        <v>0</v>
      </c>
      <c r="T15" s="893"/>
      <c r="U15" s="892">
        <f>'LOB4 Net Loss &amp; LAE p 21'!U15:V15+'LOB4 Net Loss &amp; LAE p 21'!U31:V31+'LOB4 Net Loss &amp; LAE p 21'!U47:V47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'LOB4 Net Loss &amp; LAE p 21'!O16:P16+'LOB4 Net Loss &amp; LAE p 21'!O32:P32+'LOB4 Net Loss &amp; LAE p 21'!O48:P48</f>
        <v>0</v>
      </c>
      <c r="P16" s="893"/>
      <c r="Q16" s="892">
        <f>'LOB4 Net Loss &amp; LAE p 21'!Q16:R16+'LOB4 Net Loss &amp; LAE p 21'!Q32:R32+'LOB4 Net Loss &amp; LAE p 21'!Q48:R48</f>
        <v>0</v>
      </c>
      <c r="R16" s="893"/>
      <c r="S16" s="892">
        <f>'LOB4 Net Loss &amp; LAE p 21'!S16:T16+'LOB4 Net Loss &amp; LAE p 21'!S32:T32+'LOB4 Net Loss &amp; LAE p 21'!S48:T48</f>
        <v>0</v>
      </c>
      <c r="T16" s="893"/>
      <c r="U16" s="892">
        <f>'LOB4 Net Loss &amp; LAE p 21'!U16:V16+'LOB4 Net Loss &amp; LAE p 21'!U32:V32+'LOB4 Net Loss &amp; LAE p 21'!U48:V48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'LOB4 Net Loss &amp; LAE p 21'!Q17:R17+'LOB4 Net Loss &amp; LAE p 21'!Q33:R33+'LOB4 Net Loss &amp; LAE p 21'!Q49:R49</f>
        <v>0</v>
      </c>
      <c r="R17" s="893"/>
      <c r="S17" s="892">
        <f>'LOB4 Net Loss &amp; LAE p 21'!S17:T17+'LOB4 Net Loss &amp; LAE p 21'!S33:T33+'LOB4 Net Loss &amp; LAE p 21'!S49:T49</f>
        <v>0</v>
      </c>
      <c r="T17" s="893"/>
      <c r="U17" s="892">
        <f>'LOB4 Net Loss &amp; LAE p 21'!U17:V17+'LOB4 Net Loss &amp; LAE p 21'!U33:V33+'LOB4 Net Loss &amp; LAE p 21'!U49:V49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'LOB4 Net Loss &amp; LAE p 21'!S18:T18+'LOB4 Net Loss &amp; LAE p 21'!S34:T34+'LOB4 Net Loss &amp; LAE p 21'!S50:T50</f>
        <v>0</v>
      </c>
      <c r="T18" s="893"/>
      <c r="U18" s="892">
        <f>'LOB4 Net Loss &amp; LAE p 21'!U18:V18+'LOB4 Net Loss &amp; LAE p 21'!U34:V34+'LOB4 Net Loss &amp; LAE p 21'!U50:V50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'LOB4 Net Loss &amp; LAE p 21'!U19:V19+'LOB4 Net Loss &amp; LAE p 21'!U35:V35+'LOB4 Net Loss &amp; LAE p 21'!U51:V51</f>
        <v>0</v>
      </c>
      <c r="V19" s="893"/>
      <c r="W19" s="229"/>
      <c r="X19" s="230"/>
      <c r="Y19" s="978"/>
      <c r="Z19" s="979"/>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25" right="0.25" top="0.5" bottom="0.5" header="0.3" footer="0.3"/>
  <pageSetup paperSize="5" scale="79" orientation="landscape" r:id="rId1"/>
  <headerFooter scaleWithDoc="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p8'!B15</f>
        <v>LOB5</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&amp;R23.</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AB23"/>
  <sheetViews>
    <sheetView showGridLines="0" zoomScaleNormal="100" workbookViewId="0">
      <selection activeCell="U14" sqref="U14:V14"/>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p8'!B15</f>
        <v>LOB5</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'LOB5 Net Loss &amp; LAE p 23'!C10:D10+'LOB5 Net Loss &amp; LAE p 23'!C26:D26+'LOB5 Net Loss &amp; LAE p 23'!C42:D42</f>
        <v>0</v>
      </c>
      <c r="D10" s="893"/>
      <c r="E10" s="892">
        <f>'LOB5 Net Loss &amp; LAE p 23'!E10:F10+'LOB5 Net Loss &amp; LAE p 23'!E26:F26+'LOB5 Net Loss &amp; LAE p 23'!E42:F42</f>
        <v>0</v>
      </c>
      <c r="F10" s="893"/>
      <c r="G10" s="892">
        <f>'LOB5 Net Loss &amp; LAE p 23'!G10:H10+'LOB5 Net Loss &amp; LAE p 23'!G26:H26+'LOB5 Net Loss &amp; LAE p 23'!G42:H42</f>
        <v>0</v>
      </c>
      <c r="H10" s="893"/>
      <c r="I10" s="892">
        <f>'LOB5 Net Loss &amp; LAE p 23'!I10:J10+'LOB5 Net Loss &amp; LAE p 23'!I26:J26+'LOB5 Net Loss &amp; LAE p 23'!I42:J42</f>
        <v>0</v>
      </c>
      <c r="J10" s="893"/>
      <c r="K10" s="892">
        <f>'LOB5 Net Loss &amp; LAE p 23'!K10:L10+'LOB5 Net Loss &amp; LAE p 23'!K26:L26+'LOB5 Net Loss &amp; LAE p 23'!K42:L42</f>
        <v>0</v>
      </c>
      <c r="L10" s="893"/>
      <c r="M10" s="892">
        <f>'LOB5 Net Loss &amp; LAE p 23'!M10:N10+'LOB5 Net Loss &amp; LAE p 23'!M26:N26+'LOB5 Net Loss &amp; LAE p 23'!M42:N42</f>
        <v>0</v>
      </c>
      <c r="N10" s="893"/>
      <c r="O10" s="892">
        <f>'LOB5 Net Loss &amp; LAE p 23'!O10:P10+'LOB5 Net Loss &amp; LAE p 23'!O26:P26+'LOB5 Net Loss &amp; LAE p 23'!O42:P42</f>
        <v>0</v>
      </c>
      <c r="P10" s="893"/>
      <c r="Q10" s="892">
        <f>'LOB5 Net Loss &amp; LAE p 23'!Q10:R10+'LOB5 Net Loss &amp; LAE p 23'!Q26:R26+'LOB5 Net Loss &amp; LAE p 23'!Q42:R42</f>
        <v>0</v>
      </c>
      <c r="R10" s="893"/>
      <c r="S10" s="892">
        <f>'LOB5 Net Loss &amp; LAE p 23'!S10:T10+'LOB5 Net Loss &amp; LAE p 23'!S26:T26+'LOB5 Net Loss &amp; LAE p 23'!S42:T42</f>
        <v>0</v>
      </c>
      <c r="T10" s="893"/>
      <c r="U10" s="892">
        <f>'LOB5 Net Loss &amp; LAE p 23'!U10:V10+'LOB5 Net Loss &amp; LAE p 23'!U26:V26+'LOB5 Net Loss &amp; LAE p 23'!U42:V42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'LOB5 Net Loss &amp; LAE p 23'!E11:F11+'LOB5 Net Loss &amp; LAE p 23'!E27:F27+'LOB5 Net Loss &amp; LAE p 23'!E43:F43</f>
        <v>0</v>
      </c>
      <c r="F11" s="893"/>
      <c r="G11" s="892">
        <f>'LOB5 Net Loss &amp; LAE p 23'!G11:H11+'LOB5 Net Loss &amp; LAE p 23'!G27:H27+'LOB5 Net Loss &amp; LAE p 23'!G43:H43</f>
        <v>0</v>
      </c>
      <c r="H11" s="893"/>
      <c r="I11" s="892">
        <f>'LOB5 Net Loss &amp; LAE p 23'!I11:J11+'LOB5 Net Loss &amp; LAE p 23'!I27:J27+'LOB5 Net Loss &amp; LAE p 23'!I43:J43</f>
        <v>0</v>
      </c>
      <c r="J11" s="893"/>
      <c r="K11" s="892">
        <f>'LOB5 Net Loss &amp; LAE p 23'!K11:L11+'LOB5 Net Loss &amp; LAE p 23'!K27:L27+'LOB5 Net Loss &amp; LAE p 23'!K43:L43</f>
        <v>0</v>
      </c>
      <c r="L11" s="893"/>
      <c r="M11" s="892">
        <f>'LOB5 Net Loss &amp; LAE p 23'!M11:N11+'LOB5 Net Loss &amp; LAE p 23'!M27:N27+'LOB5 Net Loss &amp; LAE p 23'!M43:N43</f>
        <v>0</v>
      </c>
      <c r="N11" s="893"/>
      <c r="O11" s="892">
        <f>'LOB5 Net Loss &amp; LAE p 23'!O11:P11+'LOB5 Net Loss &amp; LAE p 23'!O27:P27+'LOB5 Net Loss &amp; LAE p 23'!O43:P43</f>
        <v>0</v>
      </c>
      <c r="P11" s="893"/>
      <c r="Q11" s="892">
        <f>'LOB5 Net Loss &amp; LAE p 23'!Q11:R11+'LOB5 Net Loss &amp; LAE p 23'!Q27:R27+'LOB5 Net Loss &amp; LAE p 23'!Q43:R43</f>
        <v>0</v>
      </c>
      <c r="R11" s="893"/>
      <c r="S11" s="892">
        <f>'LOB5 Net Loss &amp; LAE p 23'!S11:T11+'LOB5 Net Loss &amp; LAE p 23'!S27:T27+'LOB5 Net Loss &amp; LAE p 23'!S43:T43</f>
        <v>0</v>
      </c>
      <c r="T11" s="893"/>
      <c r="U11" s="892">
        <f>'LOB5 Net Loss &amp; LAE p 23'!U11:V11+'LOB5 Net Loss &amp; LAE p 23'!U27:V27+'LOB5 Net Loss &amp; LAE p 23'!U43:V43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'LOB5 Net Loss &amp; LAE p 23'!G12:H12+'LOB5 Net Loss &amp; LAE p 23'!G28:H28+'LOB5 Net Loss &amp; LAE p 23'!G44:H44</f>
        <v>0</v>
      </c>
      <c r="H12" s="893"/>
      <c r="I12" s="892">
        <f>'LOB5 Net Loss &amp; LAE p 23'!I12:J12+'LOB5 Net Loss &amp; LAE p 23'!I28:J28+'LOB5 Net Loss &amp; LAE p 23'!I44:J44</f>
        <v>0</v>
      </c>
      <c r="J12" s="893"/>
      <c r="K12" s="892">
        <f>'LOB5 Net Loss &amp; LAE p 23'!K12:L12+'LOB5 Net Loss &amp; LAE p 23'!K28:L28+'LOB5 Net Loss &amp; LAE p 23'!K44:L44</f>
        <v>0</v>
      </c>
      <c r="L12" s="893"/>
      <c r="M12" s="892">
        <f>'LOB5 Net Loss &amp; LAE p 23'!M12:N12+'LOB5 Net Loss &amp; LAE p 23'!M28:N28+'LOB5 Net Loss &amp; LAE p 23'!M44:N44</f>
        <v>0</v>
      </c>
      <c r="N12" s="893"/>
      <c r="O12" s="892">
        <f>'LOB5 Net Loss &amp; LAE p 23'!O12:P12+'LOB5 Net Loss &amp; LAE p 23'!O28:P28+'LOB5 Net Loss &amp; LAE p 23'!O44:P44</f>
        <v>0</v>
      </c>
      <c r="P12" s="893"/>
      <c r="Q12" s="892">
        <f>'LOB5 Net Loss &amp; LAE p 23'!Q12:R12+'LOB5 Net Loss &amp; LAE p 23'!Q28:R28+'LOB5 Net Loss &amp; LAE p 23'!Q44:R44</f>
        <v>0</v>
      </c>
      <c r="R12" s="893"/>
      <c r="S12" s="892">
        <f>'LOB5 Net Loss &amp; LAE p 23'!S12:T12+'LOB5 Net Loss &amp; LAE p 23'!S28:T28+'LOB5 Net Loss &amp; LAE p 23'!S44:T44</f>
        <v>0</v>
      </c>
      <c r="T12" s="893"/>
      <c r="U12" s="892">
        <f>'LOB5 Net Loss &amp; LAE p 23'!U12:V12+'LOB5 Net Loss &amp; LAE p 23'!U28:V28+'LOB5 Net Loss &amp; LAE p 23'!U44:V44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'LOB5 Net Loss &amp; LAE p 23'!I13:J13+'LOB5 Net Loss &amp; LAE p 23'!I29:J29+'LOB5 Net Loss &amp; LAE p 23'!I45:J45</f>
        <v>0</v>
      </c>
      <c r="J13" s="893"/>
      <c r="K13" s="892">
        <f>'LOB5 Net Loss &amp; LAE p 23'!K13:L13+'LOB5 Net Loss &amp; LAE p 23'!K29:L29+'LOB5 Net Loss &amp; LAE p 23'!K45:L45</f>
        <v>0</v>
      </c>
      <c r="L13" s="893"/>
      <c r="M13" s="892">
        <f>'LOB5 Net Loss &amp; LAE p 23'!M13:N13+'LOB5 Net Loss &amp; LAE p 23'!M29:N29+'LOB5 Net Loss &amp; LAE p 23'!M45:N45</f>
        <v>0</v>
      </c>
      <c r="N13" s="893"/>
      <c r="O13" s="892">
        <f>'LOB5 Net Loss &amp; LAE p 23'!O13:P13+'LOB5 Net Loss &amp; LAE p 23'!O29:P29+'LOB5 Net Loss &amp; LAE p 23'!O45:P45</f>
        <v>0</v>
      </c>
      <c r="P13" s="893"/>
      <c r="Q13" s="892">
        <f>'LOB5 Net Loss &amp; LAE p 23'!Q13:R13+'LOB5 Net Loss &amp; LAE p 23'!Q29:R29+'LOB5 Net Loss &amp; LAE p 23'!Q45:R45</f>
        <v>0</v>
      </c>
      <c r="R13" s="893"/>
      <c r="S13" s="892">
        <f>'LOB5 Net Loss &amp; LAE p 23'!S13:T13+'LOB5 Net Loss &amp; LAE p 23'!S29:T29+'LOB5 Net Loss &amp; LAE p 23'!S45:T45</f>
        <v>0</v>
      </c>
      <c r="T13" s="893"/>
      <c r="U13" s="892">
        <f>'LOB5 Net Loss &amp; LAE p 23'!U13:V13+'LOB5 Net Loss &amp; LAE p 23'!U29:V29+'LOB5 Net Loss &amp; LAE p 23'!U45:V45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'LOB5 Net Loss &amp; LAE p 23'!K14:L14+'LOB5 Net Loss &amp; LAE p 23'!K30:L30+'LOB5 Net Loss &amp; LAE p 23'!K46:L46</f>
        <v>0</v>
      </c>
      <c r="L14" s="893"/>
      <c r="M14" s="892">
        <f>'LOB5 Net Loss &amp; LAE p 23'!M14:N14+'LOB5 Net Loss &amp; LAE p 23'!M30:N30+'LOB5 Net Loss &amp; LAE p 23'!M46:N46</f>
        <v>0</v>
      </c>
      <c r="N14" s="893"/>
      <c r="O14" s="892">
        <f>'LOB5 Net Loss &amp; LAE p 23'!O14:P14+'LOB5 Net Loss &amp; LAE p 23'!O30:P30+'LOB5 Net Loss &amp; LAE p 23'!O46:P46</f>
        <v>0</v>
      </c>
      <c r="P14" s="893"/>
      <c r="Q14" s="892">
        <f>'LOB5 Net Loss &amp; LAE p 23'!Q14:R14+'LOB5 Net Loss &amp; LAE p 23'!Q30:R30+'LOB5 Net Loss &amp; LAE p 23'!Q46:R46</f>
        <v>0</v>
      </c>
      <c r="R14" s="893"/>
      <c r="S14" s="892">
        <f>'LOB5 Net Loss &amp; LAE p 23'!S14:T14+'LOB5 Net Loss &amp; LAE p 23'!S30:T30+'LOB5 Net Loss &amp; LAE p 23'!S46:T46</f>
        <v>0</v>
      </c>
      <c r="T14" s="893"/>
      <c r="U14" s="892">
        <f>'LOB5 Net Loss &amp; LAE p 23'!U14:V14+'LOB5 Net Loss &amp; LAE p 23'!U30:V30+'LOB5 Net Loss &amp; LAE p 23'!U46:V46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'LOB5 Net Loss &amp; LAE p 23'!M15:N15+'LOB5 Net Loss &amp; LAE p 23'!M31:N31+'LOB5 Net Loss &amp; LAE p 23'!M47:N47</f>
        <v>0</v>
      </c>
      <c r="N15" s="893"/>
      <c r="O15" s="892">
        <f>'LOB5 Net Loss &amp; LAE p 23'!O15:P15+'LOB5 Net Loss &amp; LAE p 23'!O31:P31+'LOB5 Net Loss &amp; LAE p 23'!O47:P47</f>
        <v>0</v>
      </c>
      <c r="P15" s="893"/>
      <c r="Q15" s="892">
        <f>'LOB5 Net Loss &amp; LAE p 23'!Q15:R15+'LOB5 Net Loss &amp; LAE p 23'!Q31:R31+'LOB5 Net Loss &amp; LAE p 23'!Q47:R47</f>
        <v>0</v>
      </c>
      <c r="R15" s="893"/>
      <c r="S15" s="892">
        <f>'LOB5 Net Loss &amp; LAE p 23'!S15:T15+'LOB5 Net Loss &amp; LAE p 23'!S31:T31+'LOB5 Net Loss &amp; LAE p 23'!S47:T47</f>
        <v>0</v>
      </c>
      <c r="T15" s="893"/>
      <c r="U15" s="892">
        <f>'LOB5 Net Loss &amp; LAE p 23'!U15:V15+'LOB5 Net Loss &amp; LAE p 23'!U31:V31+'LOB5 Net Loss &amp; LAE p 23'!U47:V47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'LOB5 Net Loss &amp; LAE p 23'!O16:P16+'LOB5 Net Loss &amp; LAE p 23'!O32:P32+'LOB5 Net Loss &amp; LAE p 23'!O48:P48</f>
        <v>0</v>
      </c>
      <c r="P16" s="893"/>
      <c r="Q16" s="892">
        <f>'LOB5 Net Loss &amp; LAE p 23'!Q16:R16+'LOB5 Net Loss &amp; LAE p 23'!Q32:R32+'LOB5 Net Loss &amp; LAE p 23'!Q48:R48</f>
        <v>0</v>
      </c>
      <c r="R16" s="893"/>
      <c r="S16" s="892">
        <f>'LOB5 Net Loss &amp; LAE p 23'!S16:T16+'LOB5 Net Loss &amp; LAE p 23'!S32:T32+'LOB5 Net Loss &amp; LAE p 23'!S48:T48</f>
        <v>0</v>
      </c>
      <c r="T16" s="893"/>
      <c r="U16" s="892">
        <f>'LOB5 Net Loss &amp; LAE p 23'!U16:V16+'LOB5 Net Loss &amp; LAE p 23'!U32:V32+'LOB5 Net Loss &amp; LAE p 23'!U48:V48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'LOB5 Net Loss &amp; LAE p 23'!Q17:R17+'LOB5 Net Loss &amp; LAE p 23'!Q33:R33+'LOB5 Net Loss &amp; LAE p 23'!Q49:R49</f>
        <v>0</v>
      </c>
      <c r="R17" s="893"/>
      <c r="S17" s="892">
        <f>'LOB5 Net Loss &amp; LAE p 23'!S17:T17+'LOB5 Net Loss &amp; LAE p 23'!S33:T33+'LOB5 Net Loss &amp; LAE p 23'!S49:T49</f>
        <v>0</v>
      </c>
      <c r="T17" s="893"/>
      <c r="U17" s="892">
        <f>'LOB5 Net Loss &amp; LAE p 23'!U17:V17+'LOB5 Net Loss &amp; LAE p 23'!U33:V33+'LOB5 Net Loss &amp; LAE p 23'!U49:V49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'LOB5 Net Loss &amp; LAE p 23'!S18:T18+'LOB5 Net Loss &amp; LAE p 23'!S34:T34+'LOB5 Net Loss &amp; LAE p 23'!S50:T50</f>
        <v>0</v>
      </c>
      <c r="T18" s="893"/>
      <c r="U18" s="892">
        <f>'LOB5 Net Loss &amp; LAE p 23'!U18:V18+'LOB5 Net Loss &amp; LAE p 23'!U34:V34+'LOB5 Net Loss &amp; LAE p 23'!U50:V50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'LOB5 Net Loss &amp; LAE p 23'!U19:V19+'LOB5 Net Loss &amp; LAE p 23'!U35:V35+'LOB5 Net Loss &amp; LAE p 23'!U51:V51</f>
        <v>0</v>
      </c>
      <c r="V19" s="893"/>
      <c r="W19" s="229"/>
      <c r="X19" s="230"/>
      <c r="Y19" s="991"/>
      <c r="Z19" s="992"/>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&amp;R24.</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p8'!B16</f>
        <v>LOB6</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&amp;R25.</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AB23"/>
  <sheetViews>
    <sheetView showGridLines="0" zoomScaleNormal="100" workbookViewId="0">
      <selection activeCell="U19" sqref="U19:V19"/>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p8'!B16</f>
        <v>LOB6</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'LOB6 Net Loss &amp; LAE p 25'!C10:D10+'LOB6 Net Loss &amp; LAE p 25'!C26:D26+'LOB6 Net Loss &amp; LAE p 25'!C42:D42</f>
        <v>0</v>
      </c>
      <c r="D10" s="893"/>
      <c r="E10" s="892">
        <f>'LOB6 Net Loss &amp; LAE p 25'!E10:F10+'LOB6 Net Loss &amp; LAE p 25'!E26:F26+'LOB6 Net Loss &amp; LAE p 25'!E42:F42</f>
        <v>0</v>
      </c>
      <c r="F10" s="893"/>
      <c r="G10" s="892">
        <f>'LOB6 Net Loss &amp; LAE p 25'!G10:H10+'LOB6 Net Loss &amp; LAE p 25'!G26:H26+'LOB6 Net Loss &amp; LAE p 25'!G42:H42</f>
        <v>0</v>
      </c>
      <c r="H10" s="893"/>
      <c r="I10" s="892">
        <f>'LOB6 Net Loss &amp; LAE p 25'!I10:J10+'LOB6 Net Loss &amp; LAE p 25'!I26:J26+'LOB6 Net Loss &amp; LAE p 25'!I42:J42</f>
        <v>0</v>
      </c>
      <c r="J10" s="893"/>
      <c r="K10" s="892">
        <f>'LOB6 Net Loss &amp; LAE p 25'!K10:L10+'LOB6 Net Loss &amp; LAE p 25'!K26:L26+'LOB6 Net Loss &amp; LAE p 25'!K42:L42</f>
        <v>0</v>
      </c>
      <c r="L10" s="893"/>
      <c r="M10" s="892">
        <f>'LOB6 Net Loss &amp; LAE p 25'!M10:N10+'LOB6 Net Loss &amp; LAE p 25'!M26:N26+'LOB6 Net Loss &amp; LAE p 25'!M42:N42</f>
        <v>0</v>
      </c>
      <c r="N10" s="893"/>
      <c r="O10" s="892">
        <f>'LOB6 Net Loss &amp; LAE p 25'!O10:P10+'LOB6 Net Loss &amp; LAE p 25'!O26:P26+'LOB6 Net Loss &amp; LAE p 25'!O42:P42</f>
        <v>0</v>
      </c>
      <c r="P10" s="893"/>
      <c r="Q10" s="892">
        <f>'LOB6 Net Loss &amp; LAE p 25'!Q10:R10+'LOB6 Net Loss &amp; LAE p 25'!Q26:R26+'LOB6 Net Loss &amp; LAE p 25'!Q42:R42</f>
        <v>0</v>
      </c>
      <c r="R10" s="893"/>
      <c r="S10" s="892">
        <f>'LOB6 Net Loss &amp; LAE p 25'!S10:T10+'LOB6 Net Loss &amp; LAE p 25'!S26:T26+'LOB6 Net Loss &amp; LAE p 25'!S42:T42</f>
        <v>0</v>
      </c>
      <c r="T10" s="893"/>
      <c r="U10" s="892">
        <f>'LOB6 Net Loss &amp; LAE p 25'!U10:V10+'LOB6 Net Loss &amp; LAE p 25'!U26:V26+'LOB6 Net Loss &amp; LAE p 25'!U42:V42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'LOB6 Net Loss &amp; LAE p 25'!E11:F11+'LOB6 Net Loss &amp; LAE p 25'!E27:F27+'LOB6 Net Loss &amp; LAE p 25'!E43:F43</f>
        <v>0</v>
      </c>
      <c r="F11" s="893"/>
      <c r="G11" s="892">
        <f>'LOB6 Net Loss &amp; LAE p 25'!G11:H11+'LOB6 Net Loss &amp; LAE p 25'!G27:H27+'LOB6 Net Loss &amp; LAE p 25'!G43:H43</f>
        <v>0</v>
      </c>
      <c r="H11" s="893"/>
      <c r="I11" s="892">
        <f>'LOB6 Net Loss &amp; LAE p 25'!I11:J11+'LOB6 Net Loss &amp; LAE p 25'!I27:J27+'LOB6 Net Loss &amp; LAE p 25'!I43:J43</f>
        <v>0</v>
      </c>
      <c r="J11" s="893"/>
      <c r="K11" s="892">
        <f>'LOB6 Net Loss &amp; LAE p 25'!K11:L11+'LOB6 Net Loss &amp; LAE p 25'!K27:L27+'LOB6 Net Loss &amp; LAE p 25'!K43:L43</f>
        <v>0</v>
      </c>
      <c r="L11" s="893"/>
      <c r="M11" s="892">
        <f>'LOB6 Net Loss &amp; LAE p 25'!M11:N11+'LOB6 Net Loss &amp; LAE p 25'!M27:N27+'LOB6 Net Loss &amp; LAE p 25'!M43:N43</f>
        <v>0</v>
      </c>
      <c r="N11" s="893"/>
      <c r="O11" s="892">
        <f>'LOB6 Net Loss &amp; LAE p 25'!O11:P11+'LOB6 Net Loss &amp; LAE p 25'!O27:P27+'LOB6 Net Loss &amp; LAE p 25'!O43:P43</f>
        <v>0</v>
      </c>
      <c r="P11" s="893"/>
      <c r="Q11" s="892">
        <f>'LOB6 Net Loss &amp; LAE p 25'!Q11:R11+'LOB6 Net Loss &amp; LAE p 25'!Q27:R27+'LOB6 Net Loss &amp; LAE p 25'!Q43:R43</f>
        <v>0</v>
      </c>
      <c r="R11" s="893"/>
      <c r="S11" s="892">
        <f>'LOB6 Net Loss &amp; LAE p 25'!S11:T11+'LOB6 Net Loss &amp; LAE p 25'!S27:T27+'LOB6 Net Loss &amp; LAE p 25'!S43:T43</f>
        <v>0</v>
      </c>
      <c r="T11" s="893"/>
      <c r="U11" s="892">
        <f>'LOB6 Net Loss &amp; LAE p 25'!U11:V11+'LOB6 Net Loss &amp; LAE p 25'!U27:V27+'LOB6 Net Loss &amp; LAE p 25'!U43:V43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'LOB6 Net Loss &amp; LAE p 25'!G12:H12+'LOB6 Net Loss &amp; LAE p 25'!G28:H28+'LOB6 Net Loss &amp; LAE p 25'!G44:H44</f>
        <v>0</v>
      </c>
      <c r="H12" s="893"/>
      <c r="I12" s="892">
        <f>'LOB6 Net Loss &amp; LAE p 25'!I12:J12+'LOB6 Net Loss &amp; LAE p 25'!I28:J28+'LOB6 Net Loss &amp; LAE p 25'!I44:J44</f>
        <v>0</v>
      </c>
      <c r="J12" s="893"/>
      <c r="K12" s="892">
        <f>'LOB6 Net Loss &amp; LAE p 25'!K12:L12+'LOB6 Net Loss &amp; LAE p 25'!K28:L28+'LOB6 Net Loss &amp; LAE p 25'!K44:L44</f>
        <v>0</v>
      </c>
      <c r="L12" s="893"/>
      <c r="M12" s="892">
        <f>'LOB6 Net Loss &amp; LAE p 25'!M12:N12+'LOB6 Net Loss &amp; LAE p 25'!M28:N28+'LOB6 Net Loss &amp; LAE p 25'!M44:N44</f>
        <v>0</v>
      </c>
      <c r="N12" s="893"/>
      <c r="O12" s="892">
        <f>'LOB6 Net Loss &amp; LAE p 25'!O12:P12+'LOB6 Net Loss &amp; LAE p 25'!O28:P28+'LOB6 Net Loss &amp; LAE p 25'!O44:P44</f>
        <v>0</v>
      </c>
      <c r="P12" s="893"/>
      <c r="Q12" s="892">
        <f>'LOB6 Net Loss &amp; LAE p 25'!Q12:R12+'LOB6 Net Loss &amp; LAE p 25'!Q28:R28+'LOB6 Net Loss &amp; LAE p 25'!Q44:R44</f>
        <v>0</v>
      </c>
      <c r="R12" s="893"/>
      <c r="S12" s="892">
        <f>'LOB6 Net Loss &amp; LAE p 25'!S12:T12+'LOB6 Net Loss &amp; LAE p 25'!S28:T28+'LOB6 Net Loss &amp; LAE p 25'!S44:T44</f>
        <v>0</v>
      </c>
      <c r="T12" s="893"/>
      <c r="U12" s="892">
        <f>'LOB6 Net Loss &amp; LAE p 25'!U12:V12+'LOB6 Net Loss &amp; LAE p 25'!U28:V28+'LOB6 Net Loss &amp; LAE p 25'!U44:V44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'LOB6 Net Loss &amp; LAE p 25'!I13:J13+'LOB6 Net Loss &amp; LAE p 25'!I29:J29+'LOB6 Net Loss &amp; LAE p 25'!I45:J45</f>
        <v>0</v>
      </c>
      <c r="J13" s="893"/>
      <c r="K13" s="892">
        <f>'LOB6 Net Loss &amp; LAE p 25'!K13:L13+'LOB6 Net Loss &amp; LAE p 25'!K29:L29+'LOB6 Net Loss &amp; LAE p 25'!K45:L45</f>
        <v>0</v>
      </c>
      <c r="L13" s="893"/>
      <c r="M13" s="892">
        <f>'LOB6 Net Loss &amp; LAE p 25'!M13:N13+'LOB6 Net Loss &amp; LAE p 25'!M29:N29+'LOB6 Net Loss &amp; LAE p 25'!M45:N45</f>
        <v>0</v>
      </c>
      <c r="N13" s="893"/>
      <c r="O13" s="892">
        <f>'LOB6 Net Loss &amp; LAE p 25'!O13:P13+'LOB6 Net Loss &amp; LAE p 25'!O29:P29+'LOB6 Net Loss &amp; LAE p 25'!O45:P45</f>
        <v>0</v>
      </c>
      <c r="P13" s="893"/>
      <c r="Q13" s="892">
        <f>'LOB6 Net Loss &amp; LAE p 25'!Q13:R13+'LOB6 Net Loss &amp; LAE p 25'!Q29:R29+'LOB6 Net Loss &amp; LAE p 25'!Q45:R45</f>
        <v>0</v>
      </c>
      <c r="R13" s="893"/>
      <c r="S13" s="892">
        <f>'LOB6 Net Loss &amp; LAE p 25'!S13:T13+'LOB6 Net Loss &amp; LAE p 25'!S29:T29+'LOB6 Net Loss &amp; LAE p 25'!S45:T45</f>
        <v>0</v>
      </c>
      <c r="T13" s="893"/>
      <c r="U13" s="892">
        <f>'LOB6 Net Loss &amp; LAE p 25'!U13:V13+'LOB6 Net Loss &amp; LAE p 25'!U29:V29+'LOB6 Net Loss &amp; LAE p 25'!U45:V45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'LOB6 Net Loss &amp; LAE p 25'!K14:L14+'LOB6 Net Loss &amp; LAE p 25'!K30:L30+'LOB6 Net Loss &amp; LAE p 25'!K46:L46</f>
        <v>0</v>
      </c>
      <c r="L14" s="893"/>
      <c r="M14" s="892">
        <f>'LOB6 Net Loss &amp; LAE p 25'!M14:N14+'LOB6 Net Loss &amp; LAE p 25'!M30:N30+'LOB6 Net Loss &amp; LAE p 25'!M46:N46</f>
        <v>0</v>
      </c>
      <c r="N14" s="893"/>
      <c r="O14" s="892">
        <f>'LOB6 Net Loss &amp; LAE p 25'!O14:P14+'LOB6 Net Loss &amp; LAE p 25'!O30:P30+'LOB6 Net Loss &amp; LAE p 25'!O46:P46</f>
        <v>0</v>
      </c>
      <c r="P14" s="893"/>
      <c r="Q14" s="892">
        <f>'LOB6 Net Loss &amp; LAE p 25'!Q14:R14+'LOB6 Net Loss &amp; LAE p 25'!Q30:R30+'LOB6 Net Loss &amp; LAE p 25'!Q46:R46</f>
        <v>0</v>
      </c>
      <c r="R14" s="893"/>
      <c r="S14" s="892">
        <f>'LOB6 Net Loss &amp; LAE p 25'!S14:T14+'LOB6 Net Loss &amp; LAE p 25'!S30:T30+'LOB6 Net Loss &amp; LAE p 25'!S46:T46</f>
        <v>0</v>
      </c>
      <c r="T14" s="893"/>
      <c r="U14" s="892">
        <f>'LOB6 Net Loss &amp; LAE p 25'!U14:V14+'LOB6 Net Loss &amp; LAE p 25'!U30:V30+'LOB6 Net Loss &amp; LAE p 25'!U46:V46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'LOB6 Net Loss &amp; LAE p 25'!M15:N15+'LOB6 Net Loss &amp; LAE p 25'!M31:N31+'LOB6 Net Loss &amp; LAE p 25'!M47:N47</f>
        <v>0</v>
      </c>
      <c r="N15" s="893"/>
      <c r="O15" s="892">
        <f>'LOB6 Net Loss &amp; LAE p 25'!O15:P15+'LOB6 Net Loss &amp; LAE p 25'!O31:P31+'LOB6 Net Loss &amp; LAE p 25'!O47:P47</f>
        <v>0</v>
      </c>
      <c r="P15" s="893"/>
      <c r="Q15" s="892">
        <f>'LOB6 Net Loss &amp; LAE p 25'!Q15:R15+'LOB6 Net Loss &amp; LAE p 25'!Q31:R31+'LOB6 Net Loss &amp; LAE p 25'!Q47:R47</f>
        <v>0</v>
      </c>
      <c r="R15" s="893"/>
      <c r="S15" s="892">
        <f>'LOB6 Net Loss &amp; LAE p 25'!S15:T15+'LOB6 Net Loss &amp; LAE p 25'!S31:T31+'LOB6 Net Loss &amp; LAE p 25'!S47:T47</f>
        <v>0</v>
      </c>
      <c r="T15" s="893"/>
      <c r="U15" s="892">
        <f>'LOB6 Net Loss &amp; LAE p 25'!U15:V15+'LOB6 Net Loss &amp; LAE p 25'!U31:V31+'LOB6 Net Loss &amp; LAE p 25'!U47:V47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'LOB6 Net Loss &amp; LAE p 25'!O16:P16+'LOB6 Net Loss &amp; LAE p 25'!O32:P32+'LOB6 Net Loss &amp; LAE p 25'!O48:P48</f>
        <v>0</v>
      </c>
      <c r="P16" s="893"/>
      <c r="Q16" s="892">
        <f>'LOB6 Net Loss &amp; LAE p 25'!Q16:R16+'LOB6 Net Loss &amp; LAE p 25'!Q32:R32+'LOB6 Net Loss &amp; LAE p 25'!Q48:R48</f>
        <v>0</v>
      </c>
      <c r="R16" s="893"/>
      <c r="S16" s="892">
        <f>'LOB6 Net Loss &amp; LAE p 25'!S16:T16+'LOB6 Net Loss &amp; LAE p 25'!S32:T32+'LOB6 Net Loss &amp; LAE p 25'!S48:T48</f>
        <v>0</v>
      </c>
      <c r="T16" s="893"/>
      <c r="U16" s="892">
        <f>'LOB6 Net Loss &amp; LAE p 25'!U16:V16+'LOB6 Net Loss &amp; LAE p 25'!U32:V32+'LOB6 Net Loss &amp; LAE p 25'!U48:V48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'LOB6 Net Loss &amp; LAE p 25'!Q17:R17+'LOB6 Net Loss &amp; LAE p 25'!Q33:R33+'LOB6 Net Loss &amp; LAE p 25'!Q49:R49</f>
        <v>0</v>
      </c>
      <c r="R17" s="893"/>
      <c r="S17" s="892">
        <f>'LOB6 Net Loss &amp; LAE p 25'!S17:T17+'LOB6 Net Loss &amp; LAE p 25'!S33:T33+'LOB6 Net Loss &amp; LAE p 25'!S49:T49</f>
        <v>0</v>
      </c>
      <c r="T17" s="893"/>
      <c r="U17" s="892">
        <f>'LOB6 Net Loss &amp; LAE p 25'!U17:V17+'LOB6 Net Loss &amp; LAE p 25'!U33:V33+'LOB6 Net Loss &amp; LAE p 25'!U49:V49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'LOB6 Net Loss &amp; LAE p 25'!S18:T18+'LOB6 Net Loss &amp; LAE p 25'!S34:T34+'LOB6 Net Loss &amp; LAE p 25'!S50:T50</f>
        <v>0</v>
      </c>
      <c r="T18" s="893"/>
      <c r="U18" s="892">
        <f>'LOB6 Net Loss &amp; LAE p 25'!U18:V18+'LOB6 Net Loss &amp; LAE p 25'!U34:V34+'LOB6 Net Loss &amp; LAE p 25'!U50:V50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'LOB6 Net Loss &amp; LAE p 25'!U19:V19+'LOB6 Net Loss &amp; LAE p 25'!U35:V35+'LOB6 Net Loss &amp; LAE p 25'!U51:V51</f>
        <v>0</v>
      </c>
      <c r="V19" s="893"/>
      <c r="W19" s="229"/>
      <c r="X19" s="230"/>
      <c r="Y19" s="991"/>
      <c r="Z19" s="992"/>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&amp;R26.</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p8'!B17</f>
        <v>LOB7</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&amp;R27.</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81"/>
  <sheetViews>
    <sheetView showGridLines="0" showRowColHeaders="0" topLeftCell="A4" zoomScaleNormal="100" workbookViewId="0">
      <selection activeCell="D1" sqref="D1:F1"/>
    </sheetView>
  </sheetViews>
  <sheetFormatPr defaultRowHeight="15" x14ac:dyDescent="0.25"/>
  <cols>
    <col min="1" max="1" width="7.7109375" style="13" customWidth="1"/>
    <col min="2" max="2" width="4.7109375" style="13" bestFit="1" customWidth="1"/>
    <col min="3" max="3" width="45.28515625" customWidth="1"/>
    <col min="4" max="4" width="11" customWidth="1"/>
  </cols>
  <sheetData>
    <row r="1" spans="1:6" x14ac:dyDescent="0.25">
      <c r="A1" s="334" t="s">
        <v>12</v>
      </c>
      <c r="B1" s="334"/>
      <c r="C1" s="334"/>
      <c r="D1" s="335">
        <f>Jurat!A3</f>
        <v>45657</v>
      </c>
      <c r="E1" s="335"/>
      <c r="F1" s="335"/>
    </row>
    <row r="2" spans="1:6" ht="15.75" thickBot="1" x14ac:dyDescent="0.3">
      <c r="A2" s="336" t="str">
        <f>+Jurat!B5</f>
        <v>NAME</v>
      </c>
      <c r="B2" s="336"/>
      <c r="C2" s="336"/>
      <c r="D2" s="336"/>
      <c r="E2" s="336"/>
      <c r="F2" s="336"/>
    </row>
    <row r="3" spans="1:6" ht="12.75" customHeight="1" x14ac:dyDescent="0.25">
      <c r="A3" s="337" t="s">
        <v>149</v>
      </c>
      <c r="B3" s="338"/>
      <c r="C3" s="338"/>
      <c r="D3" s="338"/>
      <c r="E3" s="338"/>
      <c r="F3" s="339"/>
    </row>
    <row r="4" spans="1:6" ht="7.5" customHeight="1" thickBot="1" x14ac:dyDescent="0.3">
      <c r="A4" s="340"/>
      <c r="B4" s="341"/>
      <c r="C4" s="341"/>
      <c r="D4" s="341"/>
      <c r="E4" s="341"/>
      <c r="F4" s="342"/>
    </row>
    <row r="5" spans="1:6" ht="12" customHeight="1" x14ac:dyDescent="0.25">
      <c r="A5"/>
      <c r="C5" s="21"/>
      <c r="D5" s="21"/>
      <c r="E5" s="21"/>
      <c r="F5" s="21"/>
    </row>
    <row r="6" spans="1:6" ht="12" customHeight="1" x14ac:dyDescent="0.25">
      <c r="A6" s="108" t="s">
        <v>160</v>
      </c>
      <c r="B6" s="105"/>
      <c r="C6" s="21" t="s">
        <v>150</v>
      </c>
      <c r="D6" s="21"/>
      <c r="E6" s="21"/>
      <c r="F6" s="21"/>
    </row>
    <row r="7" spans="1:6" ht="12" customHeight="1" x14ac:dyDescent="0.25">
      <c r="A7" s="109"/>
      <c r="B7" s="105"/>
      <c r="C7" s="21"/>
      <c r="D7" s="21"/>
      <c r="E7" s="21"/>
      <c r="F7" s="21"/>
    </row>
    <row r="8" spans="1:6" ht="12" customHeight="1" x14ac:dyDescent="0.25">
      <c r="A8" s="110" t="s">
        <v>161</v>
      </c>
      <c r="B8" s="105"/>
      <c r="C8" s="21" t="s">
        <v>151</v>
      </c>
      <c r="D8" s="21"/>
      <c r="E8" s="21"/>
      <c r="F8" s="21"/>
    </row>
    <row r="9" spans="1:6" ht="12" customHeight="1" x14ac:dyDescent="0.25">
      <c r="A9" s="109"/>
      <c r="B9" s="105"/>
      <c r="C9" s="21"/>
      <c r="D9" s="21"/>
      <c r="E9" s="21"/>
      <c r="F9" s="21"/>
    </row>
    <row r="10" spans="1:6" ht="12" customHeight="1" x14ac:dyDescent="0.25">
      <c r="A10" s="118" t="s">
        <v>219</v>
      </c>
      <c r="B10" s="105"/>
      <c r="C10" s="21" t="s">
        <v>152</v>
      </c>
      <c r="D10" s="21"/>
      <c r="E10" s="21"/>
      <c r="F10" s="21"/>
    </row>
    <row r="11" spans="1:6" ht="12" customHeight="1" x14ac:dyDescent="0.25">
      <c r="A11" s="109"/>
      <c r="B11" s="105"/>
      <c r="C11" s="21"/>
      <c r="D11" s="21"/>
      <c r="E11" s="21"/>
      <c r="F11" s="21"/>
    </row>
    <row r="12" spans="1:6" ht="12" customHeight="1" x14ac:dyDescent="0.25">
      <c r="A12" s="118" t="s">
        <v>249</v>
      </c>
      <c r="B12" s="105"/>
      <c r="C12" s="21" t="s">
        <v>250</v>
      </c>
      <c r="D12" s="21"/>
      <c r="E12" s="21"/>
      <c r="F12" s="21"/>
    </row>
    <row r="13" spans="1:6" ht="12" customHeight="1" x14ac:dyDescent="0.25">
      <c r="A13" s="109"/>
      <c r="B13" s="105"/>
      <c r="C13" s="21"/>
      <c r="D13" s="21"/>
      <c r="E13" s="21"/>
      <c r="F13" s="21"/>
    </row>
    <row r="14" spans="1:6" ht="12" customHeight="1" x14ac:dyDescent="0.25">
      <c r="A14" s="110" t="s">
        <v>251</v>
      </c>
      <c r="B14" s="105"/>
      <c r="C14" s="21" t="s">
        <v>252</v>
      </c>
      <c r="D14" s="21"/>
      <c r="E14" s="21"/>
      <c r="F14" s="21"/>
    </row>
    <row r="15" spans="1:6" ht="12" customHeight="1" x14ac:dyDescent="0.25">
      <c r="A15" s="109"/>
      <c r="B15" s="105"/>
      <c r="C15" s="21"/>
      <c r="D15" s="21"/>
      <c r="E15" s="21"/>
      <c r="F15" s="21"/>
    </row>
    <row r="16" spans="1:6" ht="12" customHeight="1" x14ac:dyDescent="0.25">
      <c r="A16" s="118" t="s">
        <v>254</v>
      </c>
      <c r="B16" s="105"/>
      <c r="C16" s="21" t="s">
        <v>253</v>
      </c>
      <c r="D16" s="21"/>
      <c r="E16" s="21"/>
      <c r="F16" s="21"/>
    </row>
    <row r="17" spans="1:6" ht="12" customHeight="1" x14ac:dyDescent="0.25">
      <c r="A17" s="109"/>
      <c r="B17" s="105"/>
      <c r="C17" s="21"/>
      <c r="D17" s="21"/>
      <c r="E17" s="21"/>
      <c r="F17" s="21"/>
    </row>
    <row r="18" spans="1:6" ht="12" customHeight="1" x14ac:dyDescent="0.25">
      <c r="A18" s="110" t="s">
        <v>256</v>
      </c>
      <c r="B18" s="105"/>
      <c r="C18" s="21" t="s">
        <v>255</v>
      </c>
      <c r="D18" s="21"/>
      <c r="E18" s="21"/>
      <c r="F18" s="21"/>
    </row>
    <row r="19" spans="1:6" ht="12" customHeight="1" x14ac:dyDescent="0.25">
      <c r="A19" s="109"/>
      <c r="B19" s="105"/>
      <c r="C19" s="21"/>
      <c r="D19" s="21"/>
      <c r="E19" s="21"/>
      <c r="F19" s="21"/>
    </row>
    <row r="20" spans="1:6" ht="12" customHeight="1" x14ac:dyDescent="0.25">
      <c r="A20" s="110" t="s">
        <v>274</v>
      </c>
      <c r="B20" s="105"/>
      <c r="C20" s="21" t="s">
        <v>153</v>
      </c>
      <c r="D20" s="21"/>
      <c r="E20" s="21"/>
      <c r="F20" s="21"/>
    </row>
    <row r="21" spans="1:6" ht="12" customHeight="1" x14ac:dyDescent="0.25">
      <c r="A21" s="109"/>
      <c r="B21" s="105"/>
      <c r="C21" s="21"/>
      <c r="D21" s="21"/>
      <c r="E21" s="21"/>
      <c r="F21" s="21"/>
    </row>
    <row r="22" spans="1:6" ht="12" customHeight="1" x14ac:dyDescent="0.25">
      <c r="A22" s="110" t="s">
        <v>306</v>
      </c>
      <c r="B22" s="105"/>
      <c r="C22" s="21" t="s">
        <v>307</v>
      </c>
      <c r="D22" s="21"/>
      <c r="E22" s="21"/>
      <c r="F22" s="21"/>
    </row>
    <row r="23" spans="1:6" ht="12" customHeight="1" x14ac:dyDescent="0.25">
      <c r="A23" s="109"/>
      <c r="B23" s="105"/>
      <c r="C23" s="21"/>
      <c r="D23" s="21"/>
      <c r="E23" s="21"/>
      <c r="F23" s="21"/>
    </row>
    <row r="24" spans="1:6" ht="12" customHeight="1" x14ac:dyDescent="0.25">
      <c r="A24" s="110" t="s">
        <v>314</v>
      </c>
      <c r="B24" s="105"/>
      <c r="C24" s="21" t="s">
        <v>159</v>
      </c>
      <c r="D24" s="21"/>
      <c r="E24" s="21"/>
      <c r="F24" s="21"/>
    </row>
    <row r="25" spans="1:6" ht="12" customHeight="1" x14ac:dyDescent="0.25">
      <c r="A25" s="109"/>
      <c r="B25" s="105"/>
      <c r="C25" s="21"/>
      <c r="D25" s="21"/>
      <c r="E25" s="21"/>
      <c r="F25" s="21"/>
    </row>
    <row r="26" spans="1:6" ht="12" customHeight="1" x14ac:dyDescent="0.25">
      <c r="A26" s="110" t="s">
        <v>340</v>
      </c>
      <c r="B26" s="105"/>
      <c r="C26" s="21" t="s">
        <v>154</v>
      </c>
      <c r="D26" s="21"/>
      <c r="E26" s="21"/>
      <c r="F26" s="21"/>
    </row>
    <row r="27" spans="1:6" ht="12" customHeight="1" x14ac:dyDescent="0.25">
      <c r="A27" s="109"/>
      <c r="B27" s="105"/>
      <c r="C27" s="21"/>
      <c r="D27" s="21"/>
      <c r="E27" s="21"/>
      <c r="F27" s="21"/>
    </row>
    <row r="28" spans="1:6" ht="12" customHeight="1" x14ac:dyDescent="0.25">
      <c r="A28" s="110" t="s">
        <v>393</v>
      </c>
      <c r="B28" s="105"/>
      <c r="C28" s="21" t="s">
        <v>155</v>
      </c>
      <c r="D28" s="21"/>
      <c r="E28" s="21"/>
      <c r="F28" s="21"/>
    </row>
    <row r="29" spans="1:6" ht="12" customHeight="1" x14ac:dyDescent="0.25">
      <c r="A29" s="109"/>
      <c r="B29" s="105"/>
      <c r="C29" s="21"/>
      <c r="D29" s="21"/>
      <c r="E29" s="21"/>
      <c r="F29" s="21"/>
    </row>
    <row r="30" spans="1:6" ht="12" customHeight="1" x14ac:dyDescent="0.25">
      <c r="A30" s="110" t="s">
        <v>394</v>
      </c>
      <c r="B30" s="105"/>
      <c r="C30" s="21" t="s">
        <v>156</v>
      </c>
      <c r="D30" s="21"/>
      <c r="E30" s="21"/>
      <c r="F30" s="21"/>
    </row>
    <row r="31" spans="1:6" ht="12" customHeight="1" x14ac:dyDescent="0.25">
      <c r="A31" s="109"/>
      <c r="B31" s="105"/>
      <c r="C31" s="21"/>
      <c r="D31" s="21"/>
      <c r="E31" s="21"/>
      <c r="F31" s="21"/>
    </row>
    <row r="32" spans="1:6" ht="12" customHeight="1" x14ac:dyDescent="0.25">
      <c r="A32" s="110" t="s">
        <v>395</v>
      </c>
      <c r="B32" s="105"/>
      <c r="C32" s="21" t="s">
        <v>157</v>
      </c>
      <c r="D32" s="21"/>
      <c r="E32" s="21"/>
      <c r="F32" s="21"/>
    </row>
    <row r="33" spans="1:11" ht="12" customHeight="1" x14ac:dyDescent="0.25">
      <c r="A33" s="109"/>
      <c r="B33" s="105"/>
      <c r="C33" s="21"/>
      <c r="D33" s="21"/>
      <c r="E33" s="21"/>
      <c r="F33" s="21"/>
    </row>
    <row r="34" spans="1:11" ht="12" customHeight="1" x14ac:dyDescent="0.25">
      <c r="A34" s="110" t="s">
        <v>396</v>
      </c>
      <c r="B34" s="105"/>
      <c r="C34" s="152" t="str">
        <f>'Premium p8'!B11</f>
        <v>LOB1</v>
      </c>
      <c r="D34" s="21" t="s">
        <v>275</v>
      </c>
      <c r="E34" s="21"/>
      <c r="F34" s="21"/>
      <c r="G34" t="s">
        <v>416</v>
      </c>
      <c r="H34" s="343" t="s">
        <v>415</v>
      </c>
      <c r="I34" s="343"/>
      <c r="J34" s="343"/>
      <c r="K34" s="343"/>
    </row>
    <row r="35" spans="1:11" ht="12" customHeight="1" x14ac:dyDescent="0.25">
      <c r="A35" s="109"/>
      <c r="B35" s="105"/>
      <c r="C35" s="152"/>
      <c r="D35" s="21"/>
      <c r="E35" s="21"/>
      <c r="F35" s="21"/>
      <c r="H35" s="343"/>
      <c r="I35" s="343"/>
      <c r="J35" s="343"/>
      <c r="K35" s="343"/>
    </row>
    <row r="36" spans="1:11" ht="12" customHeight="1" x14ac:dyDescent="0.25">
      <c r="A36" s="110" t="s">
        <v>397</v>
      </c>
      <c r="B36" s="105"/>
      <c r="C36" s="152" t="str">
        <f>+C34</f>
        <v>LOB1</v>
      </c>
      <c r="D36" s="21" t="s">
        <v>276</v>
      </c>
      <c r="E36" s="21"/>
      <c r="F36" s="21"/>
      <c r="H36" s="343"/>
      <c r="I36" s="343"/>
      <c r="J36" s="343"/>
      <c r="K36" s="343"/>
    </row>
    <row r="37" spans="1:11" ht="12" customHeight="1" x14ac:dyDescent="0.25">
      <c r="A37" s="109"/>
      <c r="B37" s="105"/>
      <c r="C37" s="152"/>
      <c r="D37" s="21"/>
      <c r="E37" s="21"/>
      <c r="F37" s="21"/>
      <c r="H37" s="343"/>
      <c r="I37" s="343"/>
      <c r="J37" s="343"/>
      <c r="K37" s="343"/>
    </row>
    <row r="38" spans="1:11" ht="12" customHeight="1" x14ac:dyDescent="0.25">
      <c r="A38" s="110" t="s">
        <v>398</v>
      </c>
      <c r="B38" s="105"/>
      <c r="C38" s="152" t="str">
        <f>'Premium p8'!B12</f>
        <v>LOB2</v>
      </c>
      <c r="D38" s="21" t="s">
        <v>277</v>
      </c>
      <c r="E38" s="21"/>
      <c r="F38" s="21"/>
      <c r="H38" s="343"/>
      <c r="I38" s="343"/>
      <c r="J38" s="343"/>
      <c r="K38" s="343"/>
    </row>
    <row r="39" spans="1:11" ht="12" customHeight="1" x14ac:dyDescent="0.25">
      <c r="A39" s="109"/>
      <c r="B39" s="105"/>
      <c r="C39" s="152"/>
      <c r="D39" s="21"/>
      <c r="E39" s="21"/>
      <c r="F39" s="21"/>
      <c r="H39" s="343"/>
      <c r="I39" s="343"/>
      <c r="J39" s="343"/>
      <c r="K39" s="343"/>
    </row>
    <row r="40" spans="1:11" ht="12" customHeight="1" x14ac:dyDescent="0.25">
      <c r="A40" s="110" t="s">
        <v>399</v>
      </c>
      <c r="B40" s="105"/>
      <c r="C40" s="152" t="str">
        <f>+C38</f>
        <v>LOB2</v>
      </c>
      <c r="D40" s="21" t="s">
        <v>276</v>
      </c>
      <c r="E40" s="21"/>
      <c r="F40" s="21"/>
      <c r="H40" s="343"/>
      <c r="I40" s="343"/>
      <c r="J40" s="343"/>
      <c r="K40" s="343"/>
    </row>
    <row r="41" spans="1:11" ht="12" customHeight="1" x14ac:dyDescent="0.25">
      <c r="A41" s="109"/>
      <c r="B41" s="105"/>
      <c r="C41" s="105"/>
      <c r="D41" s="21"/>
      <c r="E41" s="21"/>
      <c r="F41" s="21"/>
      <c r="H41" s="343"/>
      <c r="I41" s="343"/>
      <c r="J41" s="343"/>
      <c r="K41" s="343"/>
    </row>
    <row r="42" spans="1:11" ht="12" customHeight="1" x14ac:dyDescent="0.25">
      <c r="A42" s="110" t="s">
        <v>400</v>
      </c>
      <c r="B42" s="105"/>
      <c r="C42" s="152" t="str">
        <f>'Premium p8'!B13</f>
        <v>LOB3</v>
      </c>
      <c r="D42" s="21" t="s">
        <v>278</v>
      </c>
      <c r="E42" s="21"/>
      <c r="F42" s="21"/>
      <c r="H42" s="343"/>
      <c r="I42" s="343"/>
      <c r="J42" s="343"/>
      <c r="K42" s="343"/>
    </row>
    <row r="43" spans="1:11" ht="12" customHeight="1" x14ac:dyDescent="0.25">
      <c r="A43" s="109"/>
      <c r="B43" s="105"/>
      <c r="C43" s="152"/>
      <c r="D43" s="21"/>
      <c r="E43" s="21"/>
      <c r="F43" s="21"/>
    </row>
    <row r="44" spans="1:11" ht="12" customHeight="1" x14ac:dyDescent="0.25">
      <c r="A44" s="110" t="s">
        <v>401</v>
      </c>
      <c r="B44" s="105"/>
      <c r="C44" s="152" t="str">
        <f>+C42</f>
        <v>LOB3</v>
      </c>
      <c r="D44" s="107" t="s">
        <v>471</v>
      </c>
      <c r="E44" s="107"/>
      <c r="F44" s="107"/>
    </row>
    <row r="45" spans="1:11" ht="12" customHeight="1" x14ac:dyDescent="0.25">
      <c r="A45" s="109"/>
      <c r="B45" s="105"/>
      <c r="C45" s="152"/>
      <c r="D45" s="21"/>
      <c r="E45" s="21"/>
      <c r="F45" s="21"/>
    </row>
    <row r="46" spans="1:11" ht="12" customHeight="1" x14ac:dyDescent="0.25">
      <c r="A46" s="110" t="s">
        <v>402</v>
      </c>
      <c r="B46" s="105"/>
      <c r="C46" s="152" t="str">
        <f>'Premium p8'!B14</f>
        <v>LOB4</v>
      </c>
      <c r="D46" s="344" t="s">
        <v>472</v>
      </c>
      <c r="E46" s="344"/>
      <c r="F46" s="344"/>
    </row>
    <row r="47" spans="1:11" ht="12" customHeight="1" x14ac:dyDescent="0.25">
      <c r="A47" s="109"/>
      <c r="B47" s="105"/>
      <c r="C47" s="152"/>
      <c r="D47" s="21"/>
      <c r="E47" s="21"/>
      <c r="F47" s="21"/>
    </row>
    <row r="48" spans="1:11" ht="12" customHeight="1" x14ac:dyDescent="0.25">
      <c r="A48" s="110" t="s">
        <v>403</v>
      </c>
      <c r="B48" s="105"/>
      <c r="C48" s="152" t="str">
        <f>+C46</f>
        <v>LOB4</v>
      </c>
      <c r="D48" s="344" t="s">
        <v>471</v>
      </c>
      <c r="E48" s="344"/>
      <c r="F48" s="344"/>
    </row>
    <row r="49" spans="1:6" ht="12" customHeight="1" x14ac:dyDescent="0.25">
      <c r="A49" s="109"/>
      <c r="B49" s="105"/>
      <c r="C49" s="152"/>
      <c r="D49" s="21"/>
      <c r="E49" s="21"/>
      <c r="F49" s="21"/>
    </row>
    <row r="50" spans="1:6" ht="12" customHeight="1" x14ac:dyDescent="0.25">
      <c r="A50" s="110" t="s">
        <v>404</v>
      </c>
      <c r="B50" s="105"/>
      <c r="C50" s="152" t="str">
        <f>'Premium p8'!B15</f>
        <v>LOB5</v>
      </c>
      <c r="D50" s="344" t="s">
        <v>472</v>
      </c>
      <c r="E50" s="344"/>
      <c r="F50" s="344"/>
    </row>
    <row r="51" spans="1:6" ht="12" customHeight="1" x14ac:dyDescent="0.25">
      <c r="A51" s="109"/>
      <c r="B51" s="105"/>
      <c r="C51" s="152"/>
      <c r="D51" s="21"/>
      <c r="E51" s="21"/>
      <c r="F51" s="21"/>
    </row>
    <row r="52" spans="1:6" ht="12" customHeight="1" x14ac:dyDescent="0.25">
      <c r="A52" s="110" t="s">
        <v>405</v>
      </c>
      <c r="B52" s="105"/>
      <c r="C52" s="152" t="str">
        <f>+C50</f>
        <v>LOB5</v>
      </c>
      <c r="D52" s="344" t="s">
        <v>471</v>
      </c>
      <c r="E52" s="344"/>
      <c r="F52" s="344"/>
    </row>
    <row r="53" spans="1:6" ht="12" customHeight="1" x14ac:dyDescent="0.25">
      <c r="A53" s="109"/>
      <c r="B53" s="105"/>
      <c r="C53" s="152"/>
      <c r="D53" s="21"/>
      <c r="E53" s="21"/>
      <c r="F53" s="21"/>
    </row>
    <row r="54" spans="1:6" ht="12" customHeight="1" x14ac:dyDescent="0.25">
      <c r="A54" s="110" t="s">
        <v>407</v>
      </c>
      <c r="B54" s="105"/>
      <c r="C54" s="152" t="str">
        <f>'Premium p8'!B16</f>
        <v>LOB6</v>
      </c>
      <c r="D54" s="344" t="s">
        <v>472</v>
      </c>
      <c r="E54" s="344"/>
      <c r="F54" s="344"/>
    </row>
    <row r="55" spans="1:6" ht="12" customHeight="1" x14ac:dyDescent="0.25">
      <c r="A55" s="109"/>
      <c r="B55" s="105"/>
      <c r="C55" s="152"/>
      <c r="D55" s="21"/>
      <c r="E55" s="21"/>
      <c r="F55" s="21"/>
    </row>
    <row r="56" spans="1:6" ht="12" customHeight="1" x14ac:dyDescent="0.25">
      <c r="A56" s="110" t="s">
        <v>408</v>
      </c>
      <c r="B56" s="105"/>
      <c r="C56" s="152" t="str">
        <f>+C54</f>
        <v>LOB6</v>
      </c>
      <c r="D56" s="344" t="s">
        <v>471</v>
      </c>
      <c r="E56" s="344"/>
      <c r="F56" s="344"/>
    </row>
    <row r="57" spans="1:6" ht="12" customHeight="1" x14ac:dyDescent="0.25">
      <c r="A57" s="109"/>
      <c r="B57" s="105"/>
      <c r="C57" s="152"/>
    </row>
    <row r="58" spans="1:6" ht="12" customHeight="1" x14ac:dyDescent="0.25">
      <c r="A58" s="110" t="s">
        <v>409</v>
      </c>
      <c r="B58" s="105"/>
      <c r="C58" s="152" t="str">
        <f>'Premium p8'!B17</f>
        <v>LOB7</v>
      </c>
      <c r="D58" s="344" t="s">
        <v>472</v>
      </c>
      <c r="E58" s="344"/>
      <c r="F58" s="344"/>
    </row>
    <row r="59" spans="1:6" ht="12" customHeight="1" x14ac:dyDescent="0.25">
      <c r="A59" s="109"/>
      <c r="B59" s="105"/>
      <c r="C59" s="152"/>
      <c r="D59" s="21"/>
      <c r="E59" s="21"/>
      <c r="F59" s="21"/>
    </row>
    <row r="60" spans="1:6" ht="12" customHeight="1" x14ac:dyDescent="0.25">
      <c r="A60" s="110" t="s">
        <v>410</v>
      </c>
      <c r="B60" s="105"/>
      <c r="C60" s="152" t="str">
        <f>+C58</f>
        <v>LOB7</v>
      </c>
      <c r="D60" s="344" t="s">
        <v>471</v>
      </c>
      <c r="E60" s="344"/>
      <c r="F60" s="344"/>
    </row>
    <row r="61" spans="1:6" ht="12" customHeight="1" x14ac:dyDescent="0.25">
      <c r="A61" s="109"/>
      <c r="B61" s="105"/>
      <c r="C61" s="152"/>
    </row>
    <row r="62" spans="1:6" ht="12" customHeight="1" x14ac:dyDescent="0.25">
      <c r="A62" s="110" t="s">
        <v>411</v>
      </c>
      <c r="B62" s="105"/>
      <c r="C62" s="152" t="str">
        <f>'Premium p8'!B18</f>
        <v>LOB8</v>
      </c>
      <c r="D62" s="344" t="s">
        <v>472</v>
      </c>
      <c r="E62" s="344"/>
      <c r="F62" s="344"/>
    </row>
    <row r="63" spans="1:6" ht="12" customHeight="1" x14ac:dyDescent="0.25">
      <c r="A63" s="109"/>
      <c r="B63" s="105"/>
      <c r="C63" s="152"/>
      <c r="D63" s="21"/>
      <c r="E63" s="21"/>
      <c r="F63" s="21"/>
    </row>
    <row r="64" spans="1:6" ht="12" customHeight="1" x14ac:dyDescent="0.25">
      <c r="A64" s="110" t="s">
        <v>412</v>
      </c>
      <c r="B64" s="105"/>
      <c r="C64" s="152" t="str">
        <f>+C62</f>
        <v>LOB8</v>
      </c>
      <c r="D64" s="344" t="s">
        <v>471</v>
      </c>
      <c r="E64" s="344"/>
      <c r="F64" s="344"/>
    </row>
    <row r="65" spans="1:6" ht="12" customHeight="1" x14ac:dyDescent="0.25">
      <c r="A65" s="109"/>
      <c r="B65" s="105"/>
      <c r="C65" s="105"/>
      <c r="D65" s="107"/>
      <c r="E65" s="107"/>
      <c r="F65" s="107"/>
    </row>
    <row r="66" spans="1:6" ht="12" customHeight="1" x14ac:dyDescent="0.25">
      <c r="A66" s="110" t="s">
        <v>406</v>
      </c>
      <c r="B66" s="105"/>
      <c r="C66" s="152" t="str">
        <f>'Premium p8'!B19</f>
        <v>LOB9</v>
      </c>
      <c r="D66" s="344" t="s">
        <v>472</v>
      </c>
      <c r="E66" s="344"/>
      <c r="F66" s="344"/>
    </row>
    <row r="67" spans="1:6" ht="12" customHeight="1" x14ac:dyDescent="0.25">
      <c r="A67" s="109"/>
      <c r="B67" s="105"/>
      <c r="C67" s="152"/>
      <c r="D67" s="21"/>
      <c r="E67" s="21"/>
      <c r="F67" s="21"/>
    </row>
    <row r="68" spans="1:6" ht="12" customHeight="1" x14ac:dyDescent="0.25">
      <c r="A68" s="110" t="s">
        <v>413</v>
      </c>
      <c r="B68" s="105"/>
      <c r="C68" s="152" t="str">
        <f>+C66</f>
        <v>LOB9</v>
      </c>
      <c r="D68" s="107" t="s">
        <v>471</v>
      </c>
      <c r="E68" s="107"/>
      <c r="F68" s="107"/>
    </row>
    <row r="69" spans="1:6" ht="12" customHeight="1" x14ac:dyDescent="0.25">
      <c r="A69" s="110"/>
      <c r="B69" s="105"/>
      <c r="C69" s="152"/>
      <c r="D69" s="107"/>
      <c r="E69" s="107"/>
      <c r="F69" s="107"/>
    </row>
    <row r="70" spans="1:6" ht="12" customHeight="1" x14ac:dyDescent="0.25">
      <c r="A70" s="110" t="s">
        <v>414</v>
      </c>
      <c r="B70" s="105"/>
      <c r="C70" s="152" t="str">
        <f>'Premium p8'!B20</f>
        <v>LOB10</v>
      </c>
      <c r="D70" s="344" t="s">
        <v>472</v>
      </c>
      <c r="E70" s="344"/>
      <c r="F70" s="344"/>
    </row>
    <row r="71" spans="1:6" ht="12" customHeight="1" x14ac:dyDescent="0.25">
      <c r="A71" s="109"/>
      <c r="B71" s="105"/>
      <c r="C71" s="152"/>
      <c r="D71" s="21"/>
      <c r="E71" s="21"/>
      <c r="F71" s="21"/>
    </row>
    <row r="72" spans="1:6" ht="12" customHeight="1" x14ac:dyDescent="0.25">
      <c r="A72" s="110" t="s">
        <v>417</v>
      </c>
      <c r="B72" s="105"/>
      <c r="C72" s="152" t="str">
        <f>+C70</f>
        <v>LOB10</v>
      </c>
      <c r="D72" s="107" t="s">
        <v>471</v>
      </c>
      <c r="E72" s="107"/>
      <c r="F72" s="107"/>
    </row>
    <row r="73" spans="1:6" ht="12" customHeight="1" x14ac:dyDescent="0.25">
      <c r="A73" s="109"/>
      <c r="B73" s="105"/>
      <c r="C73" s="21"/>
    </row>
    <row r="74" spans="1:6" ht="12" customHeight="1" x14ac:dyDescent="0.25">
      <c r="A74" s="110" t="s">
        <v>418</v>
      </c>
      <c r="C74" s="21" t="s">
        <v>158</v>
      </c>
      <c r="D74" s="21"/>
      <c r="E74" s="21"/>
      <c r="F74" s="21"/>
    </row>
    <row r="75" spans="1:6" ht="12" customHeight="1" x14ac:dyDescent="0.25">
      <c r="C75" s="21"/>
    </row>
    <row r="76" spans="1:6" x14ac:dyDescent="0.25">
      <c r="C76" s="21"/>
      <c r="D76" s="21"/>
      <c r="E76" s="21"/>
      <c r="F76" s="21"/>
    </row>
    <row r="77" spans="1:6" x14ac:dyDescent="0.25">
      <c r="C77" s="21"/>
      <c r="D77" s="21"/>
      <c r="E77" s="21"/>
      <c r="F77" s="21"/>
    </row>
    <row r="78" spans="1:6" x14ac:dyDescent="0.25">
      <c r="C78" s="21"/>
      <c r="D78" s="21"/>
      <c r="E78" s="21"/>
      <c r="F78" s="21"/>
    </row>
    <row r="79" spans="1:6" x14ac:dyDescent="0.25">
      <c r="C79" s="21"/>
      <c r="D79" s="21"/>
      <c r="E79" s="21"/>
      <c r="F79" s="21"/>
    </row>
    <row r="80" spans="1:6" x14ac:dyDescent="0.25">
      <c r="C80" s="21"/>
      <c r="D80" s="21"/>
      <c r="E80" s="21"/>
      <c r="F80" s="21"/>
    </row>
    <row r="81" spans="4:6" x14ac:dyDescent="0.25">
      <c r="D81" s="21"/>
      <c r="E81" s="21"/>
      <c r="F81" s="21"/>
    </row>
  </sheetData>
  <mergeCells count="17">
    <mergeCell ref="D56:F56"/>
    <mergeCell ref="D46:F46"/>
    <mergeCell ref="D48:F48"/>
    <mergeCell ref="D50:F50"/>
    <mergeCell ref="D52:F52"/>
    <mergeCell ref="D54:F54"/>
    <mergeCell ref="D70:F70"/>
    <mergeCell ref="D58:F58"/>
    <mergeCell ref="D60:F60"/>
    <mergeCell ref="D62:F62"/>
    <mergeCell ref="D64:F64"/>
    <mergeCell ref="D66:F66"/>
    <mergeCell ref="A1:C1"/>
    <mergeCell ref="D1:F1"/>
    <mergeCell ref="A2:F2"/>
    <mergeCell ref="A3:F4"/>
    <mergeCell ref="H34:K42"/>
  </mergeCells>
  <hyperlinks>
    <hyperlink ref="A6" location="'BS p2'!A1" display="Page 2." xr:uid="{00000000-0004-0000-0200-000000000000}"/>
    <hyperlink ref="A8" location="'IS p3'!A1" display="Page 3." xr:uid="{00000000-0004-0000-0200-000001000000}"/>
    <hyperlink ref="A10" location="'IS p3'!A33" display="Page 3" xr:uid="{00000000-0004-0000-0200-000002000000}"/>
    <hyperlink ref="A12" location="'Interrogatories p4'!A1" display="Page 4." xr:uid="{00000000-0004-0000-0200-000003000000}"/>
    <hyperlink ref="A14" location="'Interrogatories p5'!A1" display="Page 5" xr:uid="{00000000-0004-0000-0200-000004000000}"/>
    <hyperlink ref="A16" location="'Interrogatories p6'!A1" display="Page 6" xr:uid="{00000000-0004-0000-0200-000005000000}"/>
    <hyperlink ref="A18" location="'Interrogatories p7'!A1" display="Page 7" xr:uid="{00000000-0004-0000-0200-000006000000}"/>
    <hyperlink ref="A20" location="'Premium p8'!A1" display="Page 8." xr:uid="{00000000-0004-0000-0200-000007000000}"/>
    <hyperlink ref="A22" location="'Reinsurance p9'!A1" display="Page 9." xr:uid="{00000000-0004-0000-0200-000008000000}"/>
    <hyperlink ref="A24" location="'Investments p10'!A1" display="Page 10." xr:uid="{00000000-0004-0000-0200-000009000000}"/>
    <hyperlink ref="A26" location="'Unpaid Losses &amp; LAE p11'!A1" display="Page 11." xr:uid="{00000000-0004-0000-0200-00000A000000}"/>
    <hyperlink ref="A28" location="'Loss &amp; LAE Pd &amp; Incurred p12'!A1" display="Page 12." xr:uid="{00000000-0004-0000-0200-00000B000000}"/>
    <hyperlink ref="A30" location="'Summary Net Loss &amp; LAE p13'!A1" display="Page 13." xr:uid="{00000000-0004-0000-0200-00000C000000}"/>
    <hyperlink ref="A32" location="'Summary Loss Development P14'!A1" display="Page 14." xr:uid="{00000000-0004-0000-0200-00000D000000}"/>
    <hyperlink ref="A34" location="'LOB1 Net Loss &amp; LAE p15'!A1" display="Page 15." xr:uid="{00000000-0004-0000-0200-00000E000000}"/>
    <hyperlink ref="A36" location="'LOB1 Loss Dev p16 '!A1" display="Page 16." xr:uid="{00000000-0004-0000-0200-00000F000000}"/>
    <hyperlink ref="A38" location="'LOB2 Net Loss &amp; LAE p 17'!A1" display="Page 17." xr:uid="{00000000-0004-0000-0200-000010000000}"/>
    <hyperlink ref="A40" location="'LOB2 Loss Dev p18'!A1" display="Page 18." xr:uid="{00000000-0004-0000-0200-000011000000}"/>
    <hyperlink ref="A42" location="'LOB3 Net Loss &amp; LAE p 19'!A1" display="Page 19." xr:uid="{00000000-0004-0000-0200-000012000000}"/>
    <hyperlink ref="A44" location="'LOB3 Loss Dev p20'!A1" display="Page 20." xr:uid="{00000000-0004-0000-0200-000013000000}"/>
    <hyperlink ref="A46" location="'LOB4 Net Loss &amp; LAE p 21'!A1" display="Page 21." xr:uid="{00000000-0004-0000-0200-000014000000}"/>
    <hyperlink ref="A48" location="'LOB4 Loss Dev p22'!A1" display="Page 22." xr:uid="{00000000-0004-0000-0200-000015000000}"/>
    <hyperlink ref="A50" location="'LOB5 Net Loss &amp; LAE p 23'!A1" display="Page 23." xr:uid="{00000000-0004-0000-0200-000016000000}"/>
    <hyperlink ref="A52" location="'LOB5 Loss Dev p24'!A1" display="Page 24." xr:uid="{00000000-0004-0000-0200-000017000000}"/>
    <hyperlink ref="A54" location="'LOB6 Net Loss &amp; LAE p 25'!A1" display="Page 25." xr:uid="{00000000-0004-0000-0200-000018000000}"/>
    <hyperlink ref="A56" location="'LOB6 Loss Dev p26'!A1" display="Page 26." xr:uid="{00000000-0004-0000-0200-000019000000}"/>
    <hyperlink ref="A58" location="'LOB7 Net Loss &amp; LAE p 27'!A1" display="Page 27." xr:uid="{00000000-0004-0000-0200-00001A000000}"/>
    <hyperlink ref="A60" location="'LOB7 Loss Dev p28'!A1" display="Page 28." xr:uid="{00000000-0004-0000-0200-00001B000000}"/>
    <hyperlink ref="A62" location="'LOB8 Net Loss &amp; LAE p 29'!A1" display="Page 29." xr:uid="{00000000-0004-0000-0200-00001C000000}"/>
    <hyperlink ref="A64" location="'LOB8 Loss Dev p30'!A1" display="Page 30." xr:uid="{00000000-0004-0000-0200-00001D000000}"/>
    <hyperlink ref="A66" location="'LOB9 Net Loss &amp; LAE p31'!A1" display="Page 31." xr:uid="{00000000-0004-0000-0200-00001E000000}"/>
    <hyperlink ref="A68" location="'LOB9Loss Dev p32'!A1" display="Page 32." xr:uid="{00000000-0004-0000-0200-00001F000000}"/>
    <hyperlink ref="A74" location="'Cross Check'!A1" display="Page 35." xr:uid="{00000000-0004-0000-0200-000020000000}"/>
    <hyperlink ref="A70" location="'LOB10 Net Loss &amp; LAE p33'!A1" display="Page 33." xr:uid="{00000000-0004-0000-0200-000021000000}"/>
    <hyperlink ref="A72" location="'LOB10 Loss Dev p34'!A1" display="Page 34." xr:uid="{00000000-0004-0000-0200-000022000000}"/>
  </hyperlinks>
  <pageMargins left="0.7" right="0.7" top="0.75" bottom="0.75" header="0.3" footer="0.3"/>
  <pageSetup paperSize="5" scale="9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AB23"/>
  <sheetViews>
    <sheetView showGridLines="0" zoomScaleNormal="100" workbookViewId="0">
      <selection activeCell="A2" sqref="A2:AB2"/>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p8'!B17</f>
        <v>LOB7</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'LOB7 Net Loss &amp; LAE p 27'!C10:D10+'LOB7 Net Loss &amp; LAE p 27'!C26:D26-'LOB7 Net Loss &amp; LAE p 27'!C42:D42</f>
        <v>0</v>
      </c>
      <c r="D10" s="893"/>
      <c r="E10" s="892">
        <f>'LOB7 Net Loss &amp; LAE p 27'!E10:F10+'LOB7 Net Loss &amp; LAE p 27'!E26:F26-'LOB7 Net Loss &amp; LAE p 27'!E42:F42</f>
        <v>0</v>
      </c>
      <c r="F10" s="893"/>
      <c r="G10" s="892">
        <f>'LOB7 Net Loss &amp; LAE p 27'!G10:H10+'LOB7 Net Loss &amp; LAE p 27'!G26:H26-'LOB7 Net Loss &amp; LAE p 27'!G42:H42</f>
        <v>0</v>
      </c>
      <c r="H10" s="893"/>
      <c r="I10" s="892">
        <f>'LOB7 Net Loss &amp; LAE p 27'!I10:J10+'LOB7 Net Loss &amp; LAE p 27'!I26:J26-'LOB7 Net Loss &amp; LAE p 27'!I42:J42</f>
        <v>0</v>
      </c>
      <c r="J10" s="893"/>
      <c r="K10" s="892">
        <f>'LOB7 Net Loss &amp; LAE p 27'!K10:L10+'LOB7 Net Loss &amp; LAE p 27'!K26:L26-'LOB7 Net Loss &amp; LAE p 27'!K42:L42</f>
        <v>0</v>
      </c>
      <c r="L10" s="893"/>
      <c r="M10" s="892">
        <f>'LOB7 Net Loss &amp; LAE p 27'!M10:N10+'LOB7 Net Loss &amp; LAE p 27'!M26:N26-'LOB7 Net Loss &amp; LAE p 27'!M42:N42</f>
        <v>0</v>
      </c>
      <c r="N10" s="893"/>
      <c r="O10" s="892">
        <f>'LOB7 Net Loss &amp; LAE p 27'!O10:P10+'LOB7 Net Loss &amp; LAE p 27'!O26:P26-'LOB7 Net Loss &amp; LAE p 27'!O42:P42</f>
        <v>0</v>
      </c>
      <c r="P10" s="893"/>
      <c r="Q10" s="892">
        <f>'LOB7 Net Loss &amp; LAE p 27'!Q10:R10+'LOB7 Net Loss &amp; LAE p 27'!Q26:R26-'LOB7 Net Loss &amp; LAE p 27'!Q42:R42</f>
        <v>0</v>
      </c>
      <c r="R10" s="893"/>
      <c r="S10" s="892">
        <f>'LOB7 Net Loss &amp; LAE p 27'!S10:T10+'LOB7 Net Loss &amp; LAE p 27'!S26:T26-'LOB7 Net Loss &amp; LAE p 27'!S42:T42</f>
        <v>0</v>
      </c>
      <c r="T10" s="893"/>
      <c r="U10" s="892">
        <f>'LOB7 Net Loss &amp; LAE p 27'!U10:V10+'LOB7 Net Loss &amp; LAE p 27'!U26:V26-'LOB7 Net Loss &amp; LAE p 27'!U42:V42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'LOB7 Net Loss &amp; LAE p 27'!E11:F11+'LOB7 Net Loss &amp; LAE p 27'!E27:F27-'LOB7 Net Loss &amp; LAE p 27'!E43:F43</f>
        <v>0</v>
      </c>
      <c r="F11" s="893"/>
      <c r="G11" s="892">
        <f>'LOB7 Net Loss &amp; LAE p 27'!G11:H11+'LOB7 Net Loss &amp; LAE p 27'!G27:H27-'LOB7 Net Loss &amp; LAE p 27'!G43:H43</f>
        <v>0</v>
      </c>
      <c r="H11" s="893"/>
      <c r="I11" s="892">
        <f>'LOB7 Net Loss &amp; LAE p 27'!I11:J11+'LOB7 Net Loss &amp; LAE p 27'!I27:J27-'LOB7 Net Loss &amp; LAE p 27'!I43:J43</f>
        <v>0</v>
      </c>
      <c r="J11" s="893"/>
      <c r="K11" s="892">
        <f>'LOB7 Net Loss &amp; LAE p 27'!K11:L11+'LOB7 Net Loss &amp; LAE p 27'!K27:L27-'LOB7 Net Loss &amp; LAE p 27'!K43:L43</f>
        <v>0</v>
      </c>
      <c r="L11" s="893"/>
      <c r="M11" s="892">
        <f>'LOB7 Net Loss &amp; LAE p 27'!M11:N11+'LOB7 Net Loss &amp; LAE p 27'!M27:N27-'LOB7 Net Loss &amp; LAE p 27'!M43:N43</f>
        <v>0</v>
      </c>
      <c r="N11" s="893"/>
      <c r="O11" s="892">
        <f>'LOB7 Net Loss &amp; LAE p 27'!O11:P11+'LOB7 Net Loss &amp; LAE p 27'!O27:P27-'LOB7 Net Loss &amp; LAE p 27'!O43:P43</f>
        <v>0</v>
      </c>
      <c r="P11" s="893"/>
      <c r="Q11" s="892">
        <f>'LOB7 Net Loss &amp; LAE p 27'!Q11:R11+'LOB7 Net Loss &amp; LAE p 27'!Q27:R27-'LOB7 Net Loss &amp; LAE p 27'!Q43:R43</f>
        <v>0</v>
      </c>
      <c r="R11" s="893"/>
      <c r="S11" s="892">
        <f>'LOB7 Net Loss &amp; LAE p 27'!S11:T11+'LOB7 Net Loss &amp; LAE p 27'!S27:T27-'LOB7 Net Loss &amp; LAE p 27'!S43:T43</f>
        <v>0</v>
      </c>
      <c r="T11" s="893"/>
      <c r="U11" s="892">
        <f>'LOB7 Net Loss &amp; LAE p 27'!U11:V11+'LOB7 Net Loss &amp; LAE p 27'!U27:V27-'LOB7 Net Loss &amp; LAE p 27'!U43:V43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'LOB7 Net Loss &amp; LAE p 27'!G12:H12+'LOB7 Net Loss &amp; LAE p 27'!G28:H28-'LOB7 Net Loss &amp; LAE p 27'!G44:H44</f>
        <v>0</v>
      </c>
      <c r="H12" s="893"/>
      <c r="I12" s="892">
        <f>'LOB7 Net Loss &amp; LAE p 27'!I12:J12+'LOB7 Net Loss &amp; LAE p 27'!I28:J28-'LOB7 Net Loss &amp; LAE p 27'!I44:J44</f>
        <v>0</v>
      </c>
      <c r="J12" s="893"/>
      <c r="K12" s="892">
        <f>'LOB7 Net Loss &amp; LAE p 27'!K12:L12+'LOB7 Net Loss &amp; LAE p 27'!K28:L28-'LOB7 Net Loss &amp; LAE p 27'!K44:L44</f>
        <v>0</v>
      </c>
      <c r="L12" s="893"/>
      <c r="M12" s="892">
        <f>'LOB7 Net Loss &amp; LAE p 27'!M12:N12+'LOB7 Net Loss &amp; LAE p 27'!M28:N28-'LOB7 Net Loss &amp; LAE p 27'!M44:N44</f>
        <v>0</v>
      </c>
      <c r="N12" s="893"/>
      <c r="O12" s="892">
        <f>'LOB7 Net Loss &amp; LAE p 27'!O12:P12+'LOB7 Net Loss &amp; LAE p 27'!O28:P28-'LOB7 Net Loss &amp; LAE p 27'!O44:P44</f>
        <v>0</v>
      </c>
      <c r="P12" s="893"/>
      <c r="Q12" s="892">
        <f>'LOB7 Net Loss &amp; LAE p 27'!Q12:R12+'LOB7 Net Loss &amp; LAE p 27'!Q28:R28-'LOB7 Net Loss &amp; LAE p 27'!Q44:R44</f>
        <v>0</v>
      </c>
      <c r="R12" s="893"/>
      <c r="S12" s="892">
        <f>'LOB7 Net Loss &amp; LAE p 27'!S12:T12+'LOB7 Net Loss &amp; LAE p 27'!S28:T28-'LOB7 Net Loss &amp; LAE p 27'!S44:T44</f>
        <v>0</v>
      </c>
      <c r="T12" s="893"/>
      <c r="U12" s="892">
        <f>'LOB7 Net Loss &amp; LAE p 27'!U12:V12+'LOB7 Net Loss &amp; LAE p 27'!U28:V28-'LOB7 Net Loss &amp; LAE p 27'!U44:V44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'LOB7 Net Loss &amp; LAE p 27'!I13:J13+'LOB7 Net Loss &amp; LAE p 27'!I29:J29-'LOB7 Net Loss &amp; LAE p 27'!I45:J45</f>
        <v>0</v>
      </c>
      <c r="J13" s="893"/>
      <c r="K13" s="892">
        <f>'LOB7 Net Loss &amp; LAE p 27'!K13:L13+'LOB7 Net Loss &amp; LAE p 27'!K29:L29-'LOB7 Net Loss &amp; LAE p 27'!K45:L45</f>
        <v>0</v>
      </c>
      <c r="L13" s="893"/>
      <c r="M13" s="892">
        <f>'LOB7 Net Loss &amp; LAE p 27'!M13:N13+'LOB7 Net Loss &amp; LAE p 27'!M29:N29-'LOB7 Net Loss &amp; LAE p 27'!M45:N45</f>
        <v>0</v>
      </c>
      <c r="N13" s="893"/>
      <c r="O13" s="892">
        <f>'LOB7 Net Loss &amp; LAE p 27'!O13:P13+'LOB7 Net Loss &amp; LAE p 27'!O29:P29-'LOB7 Net Loss &amp; LAE p 27'!O45:P45</f>
        <v>0</v>
      </c>
      <c r="P13" s="893"/>
      <c r="Q13" s="892">
        <f>'LOB7 Net Loss &amp; LAE p 27'!Q13:R13+'LOB7 Net Loss &amp; LAE p 27'!Q29:R29-'LOB7 Net Loss &amp; LAE p 27'!Q45:R45</f>
        <v>0</v>
      </c>
      <c r="R13" s="893"/>
      <c r="S13" s="892">
        <f>'LOB7 Net Loss &amp; LAE p 27'!S13:T13+'LOB7 Net Loss &amp; LAE p 27'!S29:T29-'LOB7 Net Loss &amp; LAE p 27'!S45:T45</f>
        <v>0</v>
      </c>
      <c r="T13" s="893"/>
      <c r="U13" s="892">
        <f>'LOB7 Net Loss &amp; LAE p 27'!U13:V13+'LOB7 Net Loss &amp; LAE p 27'!U29:V29-'LOB7 Net Loss &amp; LAE p 27'!U45:V45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'LOB7 Net Loss &amp; LAE p 27'!K14:L14+'LOB7 Net Loss &amp; LAE p 27'!K30:L30-'LOB7 Net Loss &amp; LAE p 27'!K46:L46</f>
        <v>0</v>
      </c>
      <c r="L14" s="893"/>
      <c r="M14" s="892">
        <f>'LOB7 Net Loss &amp; LAE p 27'!M14:N14+'LOB7 Net Loss &amp; LAE p 27'!M30:N30-'LOB7 Net Loss &amp; LAE p 27'!M46:N46</f>
        <v>0</v>
      </c>
      <c r="N14" s="893"/>
      <c r="O14" s="892">
        <f>'LOB7 Net Loss &amp; LAE p 27'!O14:P14+'LOB7 Net Loss &amp; LAE p 27'!O30:P30-'LOB7 Net Loss &amp; LAE p 27'!O46:P46</f>
        <v>0</v>
      </c>
      <c r="P14" s="893"/>
      <c r="Q14" s="892">
        <f>'LOB7 Net Loss &amp; LAE p 27'!Q14:R14+'LOB7 Net Loss &amp; LAE p 27'!Q30:R30-'LOB7 Net Loss &amp; LAE p 27'!Q46:R46</f>
        <v>0</v>
      </c>
      <c r="R14" s="893"/>
      <c r="S14" s="892">
        <f>'LOB7 Net Loss &amp; LAE p 27'!S14:T14+'LOB7 Net Loss &amp; LAE p 27'!S30:T30-'LOB7 Net Loss &amp; LAE p 27'!S46:T46</f>
        <v>0</v>
      </c>
      <c r="T14" s="893"/>
      <c r="U14" s="892">
        <f>'LOB7 Net Loss &amp; LAE p 27'!U14:V14+'LOB7 Net Loss &amp; LAE p 27'!U30:V30-'LOB7 Net Loss &amp; LAE p 27'!U46:V46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'LOB7 Net Loss &amp; LAE p 27'!M15:N15+'LOB7 Net Loss &amp; LAE p 27'!M31:N31-'LOB7 Net Loss &amp; LAE p 27'!M47:N47</f>
        <v>0</v>
      </c>
      <c r="N15" s="893"/>
      <c r="O15" s="892">
        <f>'LOB7 Net Loss &amp; LAE p 27'!O15:P15+'LOB7 Net Loss &amp; LAE p 27'!O31:P31-'LOB7 Net Loss &amp; LAE p 27'!O47:P47</f>
        <v>0</v>
      </c>
      <c r="P15" s="893"/>
      <c r="Q15" s="892">
        <f>'LOB7 Net Loss &amp; LAE p 27'!Q15:R15+'LOB7 Net Loss &amp; LAE p 27'!Q31:R31-'LOB7 Net Loss &amp; LAE p 27'!Q47:R47</f>
        <v>0</v>
      </c>
      <c r="R15" s="893"/>
      <c r="S15" s="892">
        <f>'LOB7 Net Loss &amp; LAE p 27'!S15:T15+'LOB7 Net Loss &amp; LAE p 27'!S31:T31-'LOB7 Net Loss &amp; LAE p 27'!S47:T47</f>
        <v>0</v>
      </c>
      <c r="T15" s="893"/>
      <c r="U15" s="892">
        <f>'LOB7 Net Loss &amp; LAE p 27'!U15:V15+'LOB7 Net Loss &amp; LAE p 27'!U31:V31-'LOB7 Net Loss &amp; LAE p 27'!U47:V47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'LOB7 Net Loss &amp; LAE p 27'!O16:P16+'LOB7 Net Loss &amp; LAE p 27'!O32:P32-'LOB7 Net Loss &amp; LAE p 27'!O48:P48</f>
        <v>0</v>
      </c>
      <c r="P16" s="893"/>
      <c r="Q16" s="892">
        <f>'LOB7 Net Loss &amp; LAE p 27'!Q16:R16+'LOB7 Net Loss &amp; LAE p 27'!Q32:R32-'LOB7 Net Loss &amp; LAE p 27'!Q48:R48</f>
        <v>0</v>
      </c>
      <c r="R16" s="893"/>
      <c r="S16" s="892">
        <f>'LOB7 Net Loss &amp; LAE p 27'!S16:T16+'LOB7 Net Loss &amp; LAE p 27'!S32:T32-'LOB7 Net Loss &amp; LAE p 27'!S48:T48</f>
        <v>0</v>
      </c>
      <c r="T16" s="893"/>
      <c r="U16" s="892">
        <f>'LOB7 Net Loss &amp; LAE p 27'!U16:V16+'LOB7 Net Loss &amp; LAE p 27'!U32:V32-'LOB7 Net Loss &amp; LAE p 27'!U48:V48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'LOB7 Net Loss &amp; LAE p 27'!Q17:R17+'LOB7 Net Loss &amp; LAE p 27'!Q33:R33-'LOB7 Net Loss &amp; LAE p 27'!Q49:R49</f>
        <v>0</v>
      </c>
      <c r="R17" s="893"/>
      <c r="S17" s="892">
        <f>'LOB7 Net Loss &amp; LAE p 27'!S17:T17+'LOB7 Net Loss &amp; LAE p 27'!S33:T33-'LOB7 Net Loss &amp; LAE p 27'!S49:T49</f>
        <v>0</v>
      </c>
      <c r="T17" s="893"/>
      <c r="U17" s="892">
        <f>'LOB7 Net Loss &amp; LAE p 27'!U17:V17+'LOB7 Net Loss &amp; LAE p 27'!U33:V33-'LOB7 Net Loss &amp; LAE p 27'!U49:V49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'LOB7 Net Loss &amp; LAE p 27'!S18:T18+'LOB7 Net Loss &amp; LAE p 27'!S34:T34-'LOB7 Net Loss &amp; LAE p 27'!S50:T50</f>
        <v>0</v>
      </c>
      <c r="T18" s="893"/>
      <c r="U18" s="892">
        <f>'LOB7 Net Loss &amp; LAE p 27'!U18:V18+'LOB7 Net Loss &amp; LAE p 27'!U34:V34-'LOB7 Net Loss &amp; LAE p 27'!U50:V50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87">
        <f>'LOB7 Net Loss &amp; LAE p 27'!U19:V19+'LOB7 Net Loss &amp; LAE p 27'!U35:V35-'LOB7 Net Loss &amp; LAE p 27'!U51:V51</f>
        <v>0</v>
      </c>
      <c r="V19" s="888"/>
      <c r="W19" s="229"/>
      <c r="X19" s="230"/>
      <c r="Y19" s="991"/>
      <c r="Z19" s="992"/>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&amp;R28.</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p8'!B18</f>
        <v>LOB8</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&amp;R29.</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AB23"/>
  <sheetViews>
    <sheetView showGridLines="0" zoomScaleNormal="100" workbookViewId="0">
      <selection activeCell="S18" sqref="S18:T18"/>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p8'!B18</f>
        <v>LOB8</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'LOB8 Net Loss &amp; LAE p 29'!C10:D10+'LOB8 Net Loss &amp; LAE p 29'!C26:D26+'LOB8 Net Loss &amp; LAE p 29'!C42:D42</f>
        <v>0</v>
      </c>
      <c r="D10" s="893"/>
      <c r="E10" s="892">
        <f>'LOB8 Net Loss &amp; LAE p 29'!E10:F10+'LOB8 Net Loss &amp; LAE p 29'!E26:F26+'LOB8 Net Loss &amp; LAE p 29'!E42:F42</f>
        <v>0</v>
      </c>
      <c r="F10" s="893"/>
      <c r="G10" s="892">
        <f>'LOB8 Net Loss &amp; LAE p 29'!G10:H10+'LOB8 Net Loss &amp; LAE p 29'!G26:H26+'LOB8 Net Loss &amp; LAE p 29'!G42:H42</f>
        <v>0</v>
      </c>
      <c r="H10" s="893"/>
      <c r="I10" s="892">
        <f>'LOB8 Net Loss &amp; LAE p 29'!I10:J10+'LOB8 Net Loss &amp; LAE p 29'!I26:J26+'LOB8 Net Loss &amp; LAE p 29'!I42:J42</f>
        <v>0</v>
      </c>
      <c r="J10" s="893"/>
      <c r="K10" s="892">
        <f>'LOB8 Net Loss &amp; LAE p 29'!K10:L10+'LOB8 Net Loss &amp; LAE p 29'!K26:L26+'LOB8 Net Loss &amp; LAE p 29'!K42:L42</f>
        <v>0</v>
      </c>
      <c r="L10" s="893"/>
      <c r="M10" s="892">
        <f>'LOB8 Net Loss &amp; LAE p 29'!M10:N10+'LOB8 Net Loss &amp; LAE p 29'!M26:N26+'LOB8 Net Loss &amp; LAE p 29'!M42:N42</f>
        <v>0</v>
      </c>
      <c r="N10" s="893"/>
      <c r="O10" s="892">
        <f>'LOB8 Net Loss &amp; LAE p 29'!O10:P10+'LOB8 Net Loss &amp; LAE p 29'!O26:P26+'LOB8 Net Loss &amp; LAE p 29'!O42:P42</f>
        <v>0</v>
      </c>
      <c r="P10" s="893"/>
      <c r="Q10" s="892">
        <f>'LOB8 Net Loss &amp; LAE p 29'!Q10:R10+'LOB8 Net Loss &amp; LAE p 29'!Q26:R26+'LOB8 Net Loss &amp; LAE p 29'!Q42:R42</f>
        <v>0</v>
      </c>
      <c r="R10" s="893"/>
      <c r="S10" s="892">
        <f>'LOB8 Net Loss &amp; LAE p 29'!S10:T10+'LOB8 Net Loss &amp; LAE p 29'!S26:T26+'LOB8 Net Loss &amp; LAE p 29'!S42:T42</f>
        <v>0</v>
      </c>
      <c r="T10" s="893"/>
      <c r="U10" s="892">
        <f>'LOB8 Net Loss &amp; LAE p 29'!U10:V10+'LOB8 Net Loss &amp; LAE p 29'!U26:V26+'LOB8 Net Loss &amp; LAE p 29'!U42:V42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'LOB8 Net Loss &amp; LAE p 29'!E11:F11+'LOB8 Net Loss &amp; LAE p 29'!E27:F27+'LOB8 Net Loss &amp; LAE p 29'!E43:F43</f>
        <v>0</v>
      </c>
      <c r="F11" s="893"/>
      <c r="G11" s="892">
        <f>'LOB8 Net Loss &amp; LAE p 29'!G11:H11+'LOB8 Net Loss &amp; LAE p 29'!G27:H27+'LOB8 Net Loss &amp; LAE p 29'!G43:H43</f>
        <v>0</v>
      </c>
      <c r="H11" s="893"/>
      <c r="I11" s="892">
        <f>'LOB8 Net Loss &amp; LAE p 29'!I11:J11+'LOB8 Net Loss &amp; LAE p 29'!I27:J27+'LOB8 Net Loss &amp; LAE p 29'!I43:J43</f>
        <v>0</v>
      </c>
      <c r="J11" s="893"/>
      <c r="K11" s="892">
        <f>'LOB8 Net Loss &amp; LAE p 29'!K11:L11+'LOB8 Net Loss &amp; LAE p 29'!K27:L27+'LOB8 Net Loss &amp; LAE p 29'!K43:L43</f>
        <v>0</v>
      </c>
      <c r="L11" s="893"/>
      <c r="M11" s="892">
        <f>'LOB8 Net Loss &amp; LAE p 29'!M11:N11+'LOB8 Net Loss &amp; LAE p 29'!M27:N27+'LOB8 Net Loss &amp; LAE p 29'!M43:N43</f>
        <v>0</v>
      </c>
      <c r="N11" s="893"/>
      <c r="O11" s="892">
        <f>'LOB8 Net Loss &amp; LAE p 29'!O11:P11+'LOB8 Net Loss &amp; LAE p 29'!O27:P27+'LOB8 Net Loss &amp; LAE p 29'!O43:P43</f>
        <v>0</v>
      </c>
      <c r="P11" s="893"/>
      <c r="Q11" s="892">
        <f>'LOB8 Net Loss &amp; LAE p 29'!Q11:R11+'LOB8 Net Loss &amp; LAE p 29'!Q27:R27+'LOB8 Net Loss &amp; LAE p 29'!Q43:R43</f>
        <v>0</v>
      </c>
      <c r="R11" s="893"/>
      <c r="S11" s="892">
        <f>'LOB8 Net Loss &amp; LAE p 29'!S11:T11+'LOB8 Net Loss &amp; LAE p 29'!S27:T27+'LOB8 Net Loss &amp; LAE p 29'!S43:T43</f>
        <v>0</v>
      </c>
      <c r="T11" s="893"/>
      <c r="U11" s="892">
        <f>'LOB8 Net Loss &amp; LAE p 29'!U11:V11+'LOB8 Net Loss &amp; LAE p 29'!U27:V27+'LOB8 Net Loss &amp; LAE p 29'!U43:V43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'LOB8 Net Loss &amp; LAE p 29'!G12:H12+'LOB8 Net Loss &amp; LAE p 29'!G28:H28+'LOB8 Net Loss &amp; LAE p 29'!G44:H44</f>
        <v>0</v>
      </c>
      <c r="H12" s="893"/>
      <c r="I12" s="892">
        <f>'LOB8 Net Loss &amp; LAE p 29'!I12:J12+'LOB8 Net Loss &amp; LAE p 29'!I28:J28+'LOB8 Net Loss &amp; LAE p 29'!I44:J44</f>
        <v>0</v>
      </c>
      <c r="J12" s="893"/>
      <c r="K12" s="892">
        <f>'LOB8 Net Loss &amp; LAE p 29'!K12:L12+'LOB8 Net Loss &amp; LAE p 29'!K28:L28+'LOB8 Net Loss &amp; LAE p 29'!K44:L44</f>
        <v>0</v>
      </c>
      <c r="L12" s="893"/>
      <c r="M12" s="892">
        <f>'LOB8 Net Loss &amp; LAE p 29'!M12:N12+'LOB8 Net Loss &amp; LAE p 29'!M28:N28+'LOB8 Net Loss &amp; LAE p 29'!M44:N44</f>
        <v>0</v>
      </c>
      <c r="N12" s="893"/>
      <c r="O12" s="892">
        <f>'LOB8 Net Loss &amp; LAE p 29'!O12:P12+'LOB8 Net Loss &amp; LAE p 29'!O28:P28+'LOB8 Net Loss &amp; LAE p 29'!O44:P44</f>
        <v>0</v>
      </c>
      <c r="P12" s="893"/>
      <c r="Q12" s="892">
        <f>'LOB8 Net Loss &amp; LAE p 29'!Q12:R12+'LOB8 Net Loss &amp; LAE p 29'!Q28:R28+'LOB8 Net Loss &amp; LAE p 29'!Q44:R44</f>
        <v>0</v>
      </c>
      <c r="R12" s="893"/>
      <c r="S12" s="892">
        <f>'LOB8 Net Loss &amp; LAE p 29'!S12:T12+'LOB8 Net Loss &amp; LAE p 29'!S28:T28+'LOB8 Net Loss &amp; LAE p 29'!S44:T44</f>
        <v>0</v>
      </c>
      <c r="T12" s="893"/>
      <c r="U12" s="892">
        <f>'LOB8 Net Loss &amp; LAE p 29'!U12:V12+'LOB8 Net Loss &amp; LAE p 29'!U28:V28+'LOB8 Net Loss &amp; LAE p 29'!U44:V44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'LOB8 Net Loss &amp; LAE p 29'!I13:J13+'LOB8 Net Loss &amp; LAE p 29'!I29:J29+'LOB8 Net Loss &amp; LAE p 29'!I45:J45</f>
        <v>0</v>
      </c>
      <c r="J13" s="893"/>
      <c r="K13" s="892">
        <f>'LOB8 Net Loss &amp; LAE p 29'!K13:L13+'LOB8 Net Loss &amp; LAE p 29'!K29:L29+'LOB8 Net Loss &amp; LAE p 29'!K45:L45</f>
        <v>0</v>
      </c>
      <c r="L13" s="893"/>
      <c r="M13" s="892">
        <f>'LOB8 Net Loss &amp; LAE p 29'!M13:N13+'LOB8 Net Loss &amp; LAE p 29'!M29:N29+'LOB8 Net Loss &amp; LAE p 29'!M45:N45</f>
        <v>0</v>
      </c>
      <c r="N13" s="893"/>
      <c r="O13" s="892">
        <f>'LOB8 Net Loss &amp; LAE p 29'!O13:P13+'LOB8 Net Loss &amp; LAE p 29'!O29:P29+'LOB8 Net Loss &amp; LAE p 29'!O45:P45</f>
        <v>0</v>
      </c>
      <c r="P13" s="893"/>
      <c r="Q13" s="892">
        <f>'LOB8 Net Loss &amp; LAE p 29'!Q13:R13+'LOB8 Net Loss &amp; LAE p 29'!Q29:R29+'LOB8 Net Loss &amp; LAE p 29'!Q45:R45</f>
        <v>0</v>
      </c>
      <c r="R13" s="893"/>
      <c r="S13" s="892">
        <f>'LOB8 Net Loss &amp; LAE p 29'!S13:T13+'LOB8 Net Loss &amp; LAE p 29'!S29:T29+'LOB8 Net Loss &amp; LAE p 29'!S45:T45</f>
        <v>0</v>
      </c>
      <c r="T13" s="893"/>
      <c r="U13" s="892">
        <f>'LOB8 Net Loss &amp; LAE p 29'!U13:V13+'LOB8 Net Loss &amp; LAE p 29'!U29:V29+'LOB8 Net Loss &amp; LAE p 29'!U45:V45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'LOB8 Net Loss &amp; LAE p 29'!K14:L14+'LOB8 Net Loss &amp; LAE p 29'!K30:L30+'LOB8 Net Loss &amp; LAE p 29'!K46:L46</f>
        <v>0</v>
      </c>
      <c r="L14" s="893"/>
      <c r="M14" s="892">
        <f>'LOB8 Net Loss &amp; LAE p 29'!M14:N14+'LOB8 Net Loss &amp; LAE p 29'!M30:N30+'LOB8 Net Loss &amp; LAE p 29'!M46:N46</f>
        <v>0</v>
      </c>
      <c r="N14" s="893"/>
      <c r="O14" s="892">
        <f>'LOB8 Net Loss &amp; LAE p 29'!O14:P14+'LOB8 Net Loss &amp; LAE p 29'!O30:P30+'LOB8 Net Loss &amp; LAE p 29'!O46:P46</f>
        <v>0</v>
      </c>
      <c r="P14" s="893"/>
      <c r="Q14" s="892">
        <f>'LOB8 Net Loss &amp; LAE p 29'!Q14:R14+'LOB8 Net Loss &amp; LAE p 29'!Q30:R30+'LOB8 Net Loss &amp; LAE p 29'!Q46:R46</f>
        <v>0</v>
      </c>
      <c r="R14" s="893"/>
      <c r="S14" s="892">
        <f>'LOB8 Net Loss &amp; LAE p 29'!S14:T14+'LOB8 Net Loss &amp; LAE p 29'!S30:T30+'LOB8 Net Loss &amp; LAE p 29'!S46:T46</f>
        <v>0</v>
      </c>
      <c r="T14" s="893"/>
      <c r="U14" s="892">
        <f>'LOB8 Net Loss &amp; LAE p 29'!U14:V14+'LOB8 Net Loss &amp; LAE p 29'!U30:V30+'LOB8 Net Loss &amp; LAE p 29'!U46:V46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'LOB8 Net Loss &amp; LAE p 29'!M15:N15+'LOB8 Net Loss &amp; LAE p 29'!M31:N31+'LOB8 Net Loss &amp; LAE p 29'!M47:N47</f>
        <v>0</v>
      </c>
      <c r="N15" s="893"/>
      <c r="O15" s="892">
        <f>'LOB8 Net Loss &amp; LAE p 29'!O15:P15+'LOB8 Net Loss &amp; LAE p 29'!O31:P31+'LOB8 Net Loss &amp; LAE p 29'!O47:P47</f>
        <v>0</v>
      </c>
      <c r="P15" s="893"/>
      <c r="Q15" s="892">
        <f>'LOB8 Net Loss &amp; LAE p 29'!Q15:R15+'LOB8 Net Loss &amp; LAE p 29'!Q31:R31+'LOB8 Net Loss &amp; LAE p 29'!Q47:R47</f>
        <v>0</v>
      </c>
      <c r="R15" s="893"/>
      <c r="S15" s="892">
        <f>'LOB8 Net Loss &amp; LAE p 29'!S15:T15+'LOB8 Net Loss &amp; LAE p 29'!S31:T31+'LOB8 Net Loss &amp; LAE p 29'!S47:T47</f>
        <v>0</v>
      </c>
      <c r="T15" s="893"/>
      <c r="U15" s="892">
        <f>'LOB8 Net Loss &amp; LAE p 29'!U15:V15+'LOB8 Net Loss &amp; LAE p 29'!U31:V31+'LOB8 Net Loss &amp; LAE p 29'!U47:V47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'LOB8 Net Loss &amp; LAE p 29'!O16:P16+'LOB8 Net Loss &amp; LAE p 29'!O32:P32+'LOB8 Net Loss &amp; LAE p 29'!O48:P48</f>
        <v>0</v>
      </c>
      <c r="P16" s="893"/>
      <c r="Q16" s="892">
        <f>'LOB8 Net Loss &amp; LAE p 29'!Q16:R16+'LOB8 Net Loss &amp; LAE p 29'!Q32:R32+'LOB8 Net Loss &amp; LAE p 29'!Q48:R48</f>
        <v>0</v>
      </c>
      <c r="R16" s="893"/>
      <c r="S16" s="892">
        <f>'LOB8 Net Loss &amp; LAE p 29'!S16:T16+'LOB8 Net Loss &amp; LAE p 29'!S32:T32+'LOB8 Net Loss &amp; LAE p 29'!S48:T48</f>
        <v>0</v>
      </c>
      <c r="T16" s="893"/>
      <c r="U16" s="892">
        <f>'LOB8 Net Loss &amp; LAE p 29'!U16:V16+'LOB8 Net Loss &amp; LAE p 29'!U32:V32+'LOB8 Net Loss &amp; LAE p 29'!U48:V48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'LOB8 Net Loss &amp; LAE p 29'!Q17:R17+'LOB8 Net Loss &amp; LAE p 29'!Q33:R33+'LOB8 Net Loss &amp; LAE p 29'!Q49:R49</f>
        <v>0</v>
      </c>
      <c r="R17" s="893"/>
      <c r="S17" s="892">
        <f>'LOB8 Net Loss &amp; LAE p 29'!S17:T17+'LOB8 Net Loss &amp; LAE p 29'!S33:T33+'LOB8 Net Loss &amp; LAE p 29'!S49:T49</f>
        <v>0</v>
      </c>
      <c r="T17" s="893"/>
      <c r="U17" s="892">
        <f>'LOB8 Net Loss &amp; LAE p 29'!U17:V17+'LOB8 Net Loss &amp; LAE p 29'!U33:V33+'LOB8 Net Loss &amp; LAE p 29'!U49:V49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'LOB8 Net Loss &amp; LAE p 29'!S18:T18+'LOB8 Net Loss &amp; LAE p 29'!S34:T34+'LOB8 Net Loss &amp; LAE p 29'!S50:T50</f>
        <v>0</v>
      </c>
      <c r="T18" s="893"/>
      <c r="U18" s="892">
        <f>'LOB8 Net Loss &amp; LAE p 29'!U18:V18+'LOB8 Net Loss &amp; LAE p 29'!U34:V34+'LOB8 Net Loss &amp; LAE p 29'!U50:V50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'LOB8 Net Loss &amp; LAE p 29'!U19:V19+'LOB8 Net Loss &amp; LAE p 29'!U35:V35+'LOB8 Net Loss &amp; LAE p 29'!U51:V51</f>
        <v>0</v>
      </c>
      <c r="V19" s="893"/>
      <c r="W19" s="229"/>
      <c r="X19" s="230"/>
      <c r="Y19" s="991"/>
      <c r="Z19" s="992"/>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&amp;R30.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p8'!B19</f>
        <v>LOB9</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&amp;R31.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A1:AB23"/>
  <sheetViews>
    <sheetView showGridLines="0" zoomScaleNormal="100" workbookViewId="0">
      <selection activeCell="U10" sqref="U10:V10"/>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p8'!B19</f>
        <v>LOB9</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'LOB9 Net Loss &amp; LAE p31'!C10:D10+'LOB9 Net Loss &amp; LAE p31'!C26:D26+'LOB9 Net Loss &amp; LAE p31'!C42:D42</f>
        <v>0</v>
      </c>
      <c r="D10" s="893"/>
      <c r="E10" s="892">
        <f>'LOB9 Net Loss &amp; LAE p31'!E10:F10+'LOB9 Net Loss &amp; LAE p31'!E26:F26+'LOB9 Net Loss &amp; LAE p31'!E42:F42</f>
        <v>0</v>
      </c>
      <c r="F10" s="893"/>
      <c r="G10" s="892">
        <f>'LOB9 Net Loss &amp; LAE p31'!G10:H10+'LOB9 Net Loss &amp; LAE p31'!G26:H26+'LOB9 Net Loss &amp; LAE p31'!G42:H42</f>
        <v>0</v>
      </c>
      <c r="H10" s="893"/>
      <c r="I10" s="892">
        <f>'LOB9 Net Loss &amp; LAE p31'!I10:J10+'LOB9 Net Loss &amp; LAE p31'!I26:J26+'LOB9 Net Loss &amp; LAE p31'!I42:J42</f>
        <v>0</v>
      </c>
      <c r="J10" s="893"/>
      <c r="K10" s="892">
        <f>'LOB9 Net Loss &amp; LAE p31'!K10:L10+'LOB9 Net Loss &amp; LAE p31'!K26:L26+'LOB9 Net Loss &amp; LAE p31'!K42:L42</f>
        <v>0</v>
      </c>
      <c r="L10" s="893"/>
      <c r="M10" s="892">
        <f>'LOB9 Net Loss &amp; LAE p31'!M10:N10+'LOB9 Net Loss &amp; LAE p31'!M26:N26+'LOB9 Net Loss &amp; LAE p31'!M42:N42</f>
        <v>0</v>
      </c>
      <c r="N10" s="893"/>
      <c r="O10" s="892">
        <f>'LOB9 Net Loss &amp; LAE p31'!O10:P10+'LOB9 Net Loss &amp; LAE p31'!O26:P26+'LOB9 Net Loss &amp; LAE p31'!O42:P42</f>
        <v>0</v>
      </c>
      <c r="P10" s="893"/>
      <c r="Q10" s="892">
        <f>'LOB9 Net Loss &amp; LAE p31'!Q10:R10+'LOB9 Net Loss &amp; LAE p31'!Q26:R26+'LOB9 Net Loss &amp; LAE p31'!Q42:R42</f>
        <v>0</v>
      </c>
      <c r="R10" s="893"/>
      <c r="S10" s="892">
        <f>'LOB9 Net Loss &amp; LAE p31'!S10:T10+'LOB9 Net Loss &amp; LAE p31'!S26:T26+'LOB9 Net Loss &amp; LAE p31'!S42:T42</f>
        <v>0</v>
      </c>
      <c r="T10" s="893"/>
      <c r="U10" s="892">
        <f>'LOB9 Net Loss &amp; LAE p31'!U10:V10+'LOB9 Net Loss &amp; LAE p31'!U26:V26+'LOB9 Net Loss &amp; LAE p31'!U42:V42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'LOB9 Net Loss &amp; LAE p31'!E11:F11+'LOB9 Net Loss &amp; LAE p31'!E27:F27+'LOB9 Net Loss &amp; LAE p31'!E43:F43</f>
        <v>0</v>
      </c>
      <c r="F11" s="893"/>
      <c r="G11" s="892">
        <f>'LOB9 Net Loss &amp; LAE p31'!G11:H11+'LOB9 Net Loss &amp; LAE p31'!G27:H27+'LOB9 Net Loss &amp; LAE p31'!G43:H43</f>
        <v>0</v>
      </c>
      <c r="H11" s="893"/>
      <c r="I11" s="892">
        <f>'LOB9 Net Loss &amp; LAE p31'!I11:J11+'LOB9 Net Loss &amp; LAE p31'!I27:J27+'LOB9 Net Loss &amp; LAE p31'!I43:J43</f>
        <v>0</v>
      </c>
      <c r="J11" s="893"/>
      <c r="K11" s="892">
        <f>'LOB9 Net Loss &amp; LAE p31'!K11:L11+'LOB9 Net Loss &amp; LAE p31'!K27:L27+'LOB9 Net Loss &amp; LAE p31'!K43:L43</f>
        <v>0</v>
      </c>
      <c r="L11" s="893"/>
      <c r="M11" s="892">
        <f>'LOB9 Net Loss &amp; LAE p31'!M11:N11+'LOB9 Net Loss &amp; LAE p31'!M27:N27+'LOB9 Net Loss &amp; LAE p31'!M43:N43</f>
        <v>0</v>
      </c>
      <c r="N11" s="893"/>
      <c r="O11" s="892">
        <f>'LOB9 Net Loss &amp; LAE p31'!O11:P11+'LOB9 Net Loss &amp; LAE p31'!O27:P27+'LOB9 Net Loss &amp; LAE p31'!O43:P43</f>
        <v>0</v>
      </c>
      <c r="P11" s="893"/>
      <c r="Q11" s="892">
        <f>'LOB9 Net Loss &amp; LAE p31'!Q11:R11+'LOB9 Net Loss &amp; LAE p31'!Q27:R27+'LOB9 Net Loss &amp; LAE p31'!Q43:R43</f>
        <v>0</v>
      </c>
      <c r="R11" s="893"/>
      <c r="S11" s="892">
        <f>'LOB9 Net Loss &amp; LAE p31'!S11:T11+'LOB9 Net Loss &amp; LAE p31'!S27:T27+'LOB9 Net Loss &amp; LAE p31'!S43:T43</f>
        <v>0</v>
      </c>
      <c r="T11" s="893"/>
      <c r="U11" s="892">
        <f>'LOB9 Net Loss &amp; LAE p31'!U11:V11+'LOB9 Net Loss &amp; LAE p31'!U27:V27+'LOB9 Net Loss &amp; LAE p31'!U43:V43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'LOB9 Net Loss &amp; LAE p31'!G12:H12+'LOB9 Net Loss &amp; LAE p31'!G28:H28+'LOB9 Net Loss &amp; LAE p31'!G44:H44</f>
        <v>0</v>
      </c>
      <c r="H12" s="893"/>
      <c r="I12" s="892">
        <f>'LOB9 Net Loss &amp; LAE p31'!I12:J12+'LOB9 Net Loss &amp; LAE p31'!I28:J28+'LOB9 Net Loss &amp; LAE p31'!I44:J44</f>
        <v>0</v>
      </c>
      <c r="J12" s="893"/>
      <c r="K12" s="892">
        <f>'LOB9 Net Loss &amp; LAE p31'!K12:L12+'LOB9 Net Loss &amp; LAE p31'!K28:L28+'LOB9 Net Loss &amp; LAE p31'!K44:L44</f>
        <v>0</v>
      </c>
      <c r="L12" s="893"/>
      <c r="M12" s="892">
        <f>'LOB9 Net Loss &amp; LAE p31'!M12:N12+'LOB9 Net Loss &amp; LAE p31'!M28:N28+'LOB9 Net Loss &amp; LAE p31'!M44:N44</f>
        <v>0</v>
      </c>
      <c r="N12" s="893"/>
      <c r="O12" s="892">
        <f>'LOB9 Net Loss &amp; LAE p31'!O12:P12+'LOB9 Net Loss &amp; LAE p31'!O28:P28+'LOB9 Net Loss &amp; LAE p31'!O44:P44</f>
        <v>0</v>
      </c>
      <c r="P12" s="893"/>
      <c r="Q12" s="892">
        <f>'LOB9 Net Loss &amp; LAE p31'!Q12:R12+'LOB9 Net Loss &amp; LAE p31'!Q28:R28+'LOB9 Net Loss &amp; LAE p31'!Q44:R44</f>
        <v>0</v>
      </c>
      <c r="R12" s="893"/>
      <c r="S12" s="892">
        <f>'LOB9 Net Loss &amp; LAE p31'!S12:T12+'LOB9 Net Loss &amp; LAE p31'!S28:T28+'LOB9 Net Loss &amp; LAE p31'!S44:T44</f>
        <v>0</v>
      </c>
      <c r="T12" s="893"/>
      <c r="U12" s="892">
        <f>'LOB9 Net Loss &amp; LAE p31'!U12:V12+'LOB9 Net Loss &amp; LAE p31'!U28:V28+'LOB9 Net Loss &amp; LAE p31'!U44:V44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'LOB9 Net Loss &amp; LAE p31'!I13:J13+'LOB9 Net Loss &amp; LAE p31'!I29:J29+'LOB9 Net Loss &amp; LAE p31'!I45:J45</f>
        <v>0</v>
      </c>
      <c r="J13" s="893"/>
      <c r="K13" s="892">
        <f>'LOB9 Net Loss &amp; LAE p31'!K13:L13+'LOB9 Net Loss &amp; LAE p31'!K29:L29+'LOB9 Net Loss &amp; LAE p31'!K45:L45</f>
        <v>0</v>
      </c>
      <c r="L13" s="893"/>
      <c r="M13" s="892">
        <f>'LOB9 Net Loss &amp; LAE p31'!M13:N13+'LOB9 Net Loss &amp; LAE p31'!M29:N29+'LOB9 Net Loss &amp; LAE p31'!M45:N45</f>
        <v>0</v>
      </c>
      <c r="N13" s="893"/>
      <c r="O13" s="892">
        <f>'LOB9 Net Loss &amp; LAE p31'!O13:P13+'LOB9 Net Loss &amp; LAE p31'!O29:P29+'LOB9 Net Loss &amp; LAE p31'!O45:P45</f>
        <v>0</v>
      </c>
      <c r="P13" s="893"/>
      <c r="Q13" s="892">
        <f>'LOB9 Net Loss &amp; LAE p31'!Q13:R13+'LOB9 Net Loss &amp; LAE p31'!Q29:R29+'LOB9 Net Loss &amp; LAE p31'!Q45:R45</f>
        <v>0</v>
      </c>
      <c r="R13" s="893"/>
      <c r="S13" s="892">
        <f>'LOB9 Net Loss &amp; LAE p31'!S13:T13+'LOB9 Net Loss &amp; LAE p31'!S29:T29+'LOB9 Net Loss &amp; LAE p31'!S45:T45</f>
        <v>0</v>
      </c>
      <c r="T13" s="893"/>
      <c r="U13" s="892">
        <f>'LOB9 Net Loss &amp; LAE p31'!U13:V13+'LOB9 Net Loss &amp; LAE p31'!U29:V29+'LOB9 Net Loss &amp; LAE p31'!U45:V45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'LOB9 Net Loss &amp; LAE p31'!K14:L14+'LOB9 Net Loss &amp; LAE p31'!K30:L30+'LOB9 Net Loss &amp; LAE p31'!K46:L46</f>
        <v>0</v>
      </c>
      <c r="L14" s="893"/>
      <c r="M14" s="892">
        <f>'LOB9 Net Loss &amp; LAE p31'!M14:N14+'LOB9 Net Loss &amp; LAE p31'!M30:N30+'LOB9 Net Loss &amp; LAE p31'!M46:N46</f>
        <v>0</v>
      </c>
      <c r="N14" s="893"/>
      <c r="O14" s="892">
        <f>'LOB9 Net Loss &amp; LAE p31'!O14:P14+'LOB9 Net Loss &amp; LAE p31'!O30:P30+'LOB9 Net Loss &amp; LAE p31'!O46:P46</f>
        <v>0</v>
      </c>
      <c r="P14" s="893"/>
      <c r="Q14" s="892">
        <f>'LOB9 Net Loss &amp; LAE p31'!Q14:R14+'LOB9 Net Loss &amp; LAE p31'!Q30:R30+'LOB9 Net Loss &amp; LAE p31'!Q46:R46</f>
        <v>0</v>
      </c>
      <c r="R14" s="893"/>
      <c r="S14" s="892">
        <f>'LOB9 Net Loss &amp; LAE p31'!S14:T14+'LOB9 Net Loss &amp; LAE p31'!S30:T30+'LOB9 Net Loss &amp; LAE p31'!S46:T46</f>
        <v>0</v>
      </c>
      <c r="T14" s="893"/>
      <c r="U14" s="892">
        <f>'LOB9 Net Loss &amp; LAE p31'!U14:V14+'LOB9 Net Loss &amp; LAE p31'!U30:V30+'LOB9 Net Loss &amp; LAE p31'!U46:V46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'LOB9 Net Loss &amp; LAE p31'!M15:N15+'LOB9 Net Loss &amp; LAE p31'!M31:N31+'LOB9 Net Loss &amp; LAE p31'!M47:N47</f>
        <v>0</v>
      </c>
      <c r="N15" s="893"/>
      <c r="O15" s="892">
        <f>'LOB9 Net Loss &amp; LAE p31'!O15:P15+'LOB9 Net Loss &amp; LAE p31'!O31:P31+'LOB9 Net Loss &amp; LAE p31'!O47:P47</f>
        <v>0</v>
      </c>
      <c r="P15" s="893"/>
      <c r="Q15" s="892">
        <f>'LOB9 Net Loss &amp; LAE p31'!Q15:R15+'LOB9 Net Loss &amp; LAE p31'!Q31:R31+'LOB9 Net Loss &amp; LAE p31'!Q47:R47</f>
        <v>0</v>
      </c>
      <c r="R15" s="893"/>
      <c r="S15" s="892">
        <f>'LOB9 Net Loss &amp; LAE p31'!S15:T15+'LOB9 Net Loss &amp; LAE p31'!S31:T31+'LOB9 Net Loss &amp; LAE p31'!S47:T47</f>
        <v>0</v>
      </c>
      <c r="T15" s="893"/>
      <c r="U15" s="892">
        <f>'LOB9 Net Loss &amp; LAE p31'!U15:V15+'LOB9 Net Loss &amp; LAE p31'!U31:V31+'LOB9 Net Loss &amp; LAE p31'!U47:V47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'LOB9 Net Loss &amp; LAE p31'!O16:P16+'LOB9 Net Loss &amp; LAE p31'!O32:P32+'LOB9 Net Loss &amp; LAE p31'!O48:P48</f>
        <v>0</v>
      </c>
      <c r="P16" s="893"/>
      <c r="Q16" s="892">
        <f>'LOB9 Net Loss &amp; LAE p31'!Q16:R16+'LOB9 Net Loss &amp; LAE p31'!Q32:R32+'LOB9 Net Loss &amp; LAE p31'!Q48:R48</f>
        <v>0</v>
      </c>
      <c r="R16" s="893"/>
      <c r="S16" s="892">
        <f>'LOB9 Net Loss &amp; LAE p31'!S16:T16+'LOB9 Net Loss &amp; LAE p31'!S32:T32+'LOB9 Net Loss &amp; LAE p31'!S48:T48</f>
        <v>0</v>
      </c>
      <c r="T16" s="893"/>
      <c r="U16" s="892">
        <f>'LOB9 Net Loss &amp; LAE p31'!U16:V16+'LOB9 Net Loss &amp; LAE p31'!U32:V32+'LOB9 Net Loss &amp; LAE p31'!U48:V48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'LOB9 Net Loss &amp; LAE p31'!Q17:R17+'LOB9 Net Loss &amp; LAE p31'!Q33:R33+'LOB9 Net Loss &amp; LAE p31'!Q49:R49</f>
        <v>0</v>
      </c>
      <c r="R17" s="893"/>
      <c r="S17" s="892">
        <f>'LOB9 Net Loss &amp; LAE p31'!S17:T17+'LOB9 Net Loss &amp; LAE p31'!S33:T33+'LOB9 Net Loss &amp; LAE p31'!S49:T49</f>
        <v>0</v>
      </c>
      <c r="T17" s="893"/>
      <c r="U17" s="892">
        <f>'LOB9 Net Loss &amp; LAE p31'!U17:V17+'LOB9 Net Loss &amp; LAE p31'!U33:V33+'LOB9 Net Loss &amp; LAE p31'!U49:V49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'LOB9 Net Loss &amp; LAE p31'!S18:T18+'LOB9 Net Loss &amp; LAE p31'!S34:T34+'LOB9 Net Loss &amp; LAE p31'!S50:T50</f>
        <v>0</v>
      </c>
      <c r="T18" s="893"/>
      <c r="U18" s="892">
        <f>'LOB9 Net Loss &amp; LAE p31'!U18:V18+'LOB9 Net Loss &amp; LAE p31'!U34:V34+'LOB9 Net Loss &amp; LAE p31'!U50:V50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'LOB9 Net Loss &amp; LAE p31'!U19:V19+'LOB9 Net Loss &amp; LAE p31'!U35:V35+'LOB9 Net Loss &amp; LAE p31'!U51:V51</f>
        <v>0</v>
      </c>
      <c r="V19" s="893"/>
      <c r="W19" s="229"/>
      <c r="X19" s="230"/>
      <c r="Y19" s="991"/>
      <c r="Z19" s="992"/>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&amp;R32.</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A1:X52"/>
  <sheetViews>
    <sheetView showGridLines="0" zoomScaleNormal="100" workbookViewId="0">
      <selection activeCell="A2" sqref="A2:V2"/>
    </sheetView>
  </sheetViews>
  <sheetFormatPr defaultRowHeight="15" x14ac:dyDescent="0.25"/>
  <cols>
    <col min="2" max="2" width="7.85546875" customWidth="1"/>
    <col min="3" max="22" width="7" customWidth="1"/>
  </cols>
  <sheetData>
    <row r="1" spans="1:24" x14ac:dyDescent="0.25">
      <c r="A1" s="694" t="s">
        <v>12</v>
      </c>
      <c r="B1" s="694"/>
      <c r="C1" s="694"/>
      <c r="D1" s="694"/>
      <c r="E1" s="694"/>
      <c r="F1" s="694"/>
      <c r="G1" s="694"/>
      <c r="H1" s="694"/>
      <c r="I1" s="694"/>
      <c r="J1" s="694"/>
      <c r="K1" s="694"/>
      <c r="L1" s="694"/>
      <c r="M1" s="694"/>
      <c r="N1" s="185"/>
      <c r="O1" s="878">
        <f>+Jurat!A3</f>
        <v>45657</v>
      </c>
      <c r="P1" s="878"/>
      <c r="Q1" s="878"/>
      <c r="R1" s="185"/>
      <c r="S1" s="185"/>
      <c r="T1" s="185"/>
      <c r="U1" s="185"/>
      <c r="V1" s="121"/>
    </row>
    <row r="2" spans="1:24" ht="15.75" thickBot="1" x14ac:dyDescent="0.3">
      <c r="A2" s="666" t="str">
        <f>+Jurat!B5</f>
        <v>NAME</v>
      </c>
      <c r="B2" s="667"/>
      <c r="C2" s="667"/>
      <c r="D2" s="667"/>
      <c r="E2" s="667"/>
      <c r="F2" s="667"/>
      <c r="G2" s="667"/>
      <c r="H2" s="667"/>
      <c r="I2" s="667"/>
      <c r="J2" s="667"/>
      <c r="K2" s="667"/>
      <c r="L2" s="667"/>
      <c r="M2" s="667"/>
      <c r="N2" s="667"/>
      <c r="O2" s="667"/>
      <c r="P2" s="668"/>
      <c r="Q2" s="668"/>
      <c r="R2" s="668"/>
      <c r="S2" s="668"/>
      <c r="T2" s="668"/>
      <c r="U2" s="668"/>
      <c r="V2" s="668"/>
    </row>
    <row r="3" spans="1:24" ht="15.75" thickTop="1" x14ac:dyDescent="0.25">
      <c r="A3" s="931" t="str">
        <f>'Premium p8'!B20</f>
        <v>LOB10</v>
      </c>
      <c r="B3" s="932"/>
      <c r="C3" s="932"/>
      <c r="D3" s="932"/>
      <c r="E3" s="932"/>
      <c r="F3" s="932"/>
      <c r="G3" s="932"/>
      <c r="H3" s="932"/>
      <c r="I3" s="932"/>
      <c r="J3" s="932"/>
      <c r="K3" s="932"/>
      <c r="L3" s="937" t="s">
        <v>389</v>
      </c>
      <c r="M3" s="937"/>
      <c r="N3" s="937"/>
      <c r="O3" s="937"/>
      <c r="P3" s="937"/>
      <c r="Q3" s="937"/>
      <c r="R3" s="937"/>
      <c r="S3" s="937"/>
      <c r="T3" s="937"/>
      <c r="U3" s="937"/>
      <c r="V3" s="937"/>
    </row>
    <row r="4" spans="1:24" x14ac:dyDescent="0.25">
      <c r="A4" s="933"/>
      <c r="B4" s="934"/>
      <c r="C4" s="934"/>
      <c r="D4" s="934"/>
      <c r="E4" s="934"/>
      <c r="F4" s="934"/>
      <c r="G4" s="934"/>
      <c r="H4" s="934"/>
      <c r="I4" s="934"/>
      <c r="J4" s="934"/>
      <c r="K4" s="934"/>
      <c r="L4" s="938"/>
      <c r="M4" s="938"/>
      <c r="N4" s="938"/>
      <c r="O4" s="938"/>
      <c r="P4" s="938"/>
      <c r="Q4" s="938"/>
      <c r="R4" s="938"/>
      <c r="S4" s="938"/>
      <c r="T4" s="938"/>
      <c r="U4" s="938"/>
      <c r="V4" s="938"/>
    </row>
    <row r="5" spans="1:24" ht="14.25" customHeight="1" thickBot="1" x14ac:dyDescent="0.3">
      <c r="A5" s="935"/>
      <c r="B5" s="936"/>
      <c r="C5" s="936"/>
      <c r="D5" s="936"/>
      <c r="E5" s="936"/>
      <c r="F5" s="936"/>
      <c r="G5" s="936"/>
      <c r="H5" s="936"/>
      <c r="I5" s="936"/>
      <c r="J5" s="936"/>
      <c r="K5" s="936"/>
      <c r="L5" s="939"/>
      <c r="M5" s="939"/>
      <c r="N5" s="939"/>
      <c r="O5" s="939"/>
      <c r="P5" s="939"/>
      <c r="Q5" s="939"/>
      <c r="R5" s="939"/>
      <c r="S5" s="939"/>
      <c r="T5" s="939"/>
      <c r="U5" s="939"/>
      <c r="V5" s="939"/>
    </row>
    <row r="6" spans="1:24" ht="14.25" customHeight="1" thickTop="1" thickBot="1" x14ac:dyDescent="0.3">
      <c r="A6" s="208"/>
      <c r="B6" s="209"/>
      <c r="C6" s="210"/>
      <c r="D6" s="210"/>
      <c r="E6" s="210"/>
      <c r="F6" s="210"/>
      <c r="G6" s="210"/>
      <c r="H6" s="210"/>
      <c r="I6" s="210"/>
      <c r="J6" s="210"/>
      <c r="K6" s="210"/>
      <c r="L6" s="210"/>
      <c r="M6" s="210"/>
      <c r="N6" s="210"/>
      <c r="O6" s="210"/>
      <c r="P6" s="210"/>
      <c r="Q6" s="210"/>
      <c r="R6" s="210"/>
      <c r="S6" s="210"/>
      <c r="T6" s="210"/>
      <c r="U6" s="210"/>
      <c r="V6" s="225"/>
    </row>
    <row r="7" spans="1:24" ht="13.5" customHeight="1" thickTop="1" thickBot="1" x14ac:dyDescent="0.3">
      <c r="A7" s="866" t="s">
        <v>381</v>
      </c>
      <c r="B7" s="867"/>
      <c r="C7" s="882" t="s">
        <v>382</v>
      </c>
      <c r="D7" s="883"/>
      <c r="E7" s="883"/>
      <c r="F7" s="883"/>
      <c r="G7" s="883"/>
      <c r="H7" s="883"/>
      <c r="I7" s="883"/>
      <c r="J7" s="883"/>
      <c r="K7" s="883"/>
      <c r="L7" s="883"/>
      <c r="M7" s="883"/>
      <c r="N7" s="883"/>
      <c r="O7" s="883"/>
      <c r="P7" s="883"/>
      <c r="Q7" s="883"/>
      <c r="R7" s="883"/>
      <c r="S7" s="883"/>
      <c r="T7" s="883"/>
      <c r="U7" s="883"/>
      <c r="V7" s="884"/>
    </row>
    <row r="8" spans="1:24" ht="13.5" customHeight="1" thickTop="1" x14ac:dyDescent="0.25">
      <c r="A8" s="868"/>
      <c r="B8" s="869"/>
      <c r="C8" s="862" t="str">
        <f>($U$8-9)&amp;" &amp; PRIOR"</f>
        <v>2015 &amp; PRIOR</v>
      </c>
      <c r="D8" s="863"/>
      <c r="E8" s="862">
        <f>$U$8-8</f>
        <v>2016</v>
      </c>
      <c r="F8" s="863"/>
      <c r="G8" s="862">
        <f>$U$8-7</f>
        <v>2017</v>
      </c>
      <c r="H8" s="863"/>
      <c r="I8" s="862">
        <f>$U$8-6</f>
        <v>2018</v>
      </c>
      <c r="J8" s="863"/>
      <c r="K8" s="862">
        <f>$U$8-5</f>
        <v>2019</v>
      </c>
      <c r="L8" s="863"/>
      <c r="M8" s="862">
        <f>$U$8-4</f>
        <v>2020</v>
      </c>
      <c r="N8" s="863"/>
      <c r="O8" s="862">
        <f>$U$8-3</f>
        <v>2021</v>
      </c>
      <c r="P8" s="863"/>
      <c r="Q8" s="862">
        <f>$U$8-2</f>
        <v>2022</v>
      </c>
      <c r="R8" s="863"/>
      <c r="S8" s="862">
        <f>$U$8-1</f>
        <v>2023</v>
      </c>
      <c r="T8" s="863"/>
      <c r="U8" s="862">
        <f>YEAR($O$1)</f>
        <v>2024</v>
      </c>
      <c r="V8" s="863"/>
    </row>
    <row r="9" spans="1:24" ht="15.75" thickBot="1" x14ac:dyDescent="0.3">
      <c r="A9" s="870"/>
      <c r="B9" s="871"/>
      <c r="C9" s="864"/>
      <c r="D9" s="865"/>
      <c r="E9" s="864"/>
      <c r="F9" s="865"/>
      <c r="G9" s="864"/>
      <c r="H9" s="865"/>
      <c r="I9" s="864"/>
      <c r="J9" s="865"/>
      <c r="K9" s="864"/>
      <c r="L9" s="865"/>
      <c r="M9" s="864"/>
      <c r="N9" s="865"/>
      <c r="O9" s="864"/>
      <c r="P9" s="865"/>
      <c r="Q9" s="864"/>
      <c r="R9" s="865"/>
      <c r="S9" s="864"/>
      <c r="T9" s="865"/>
      <c r="U9" s="864"/>
      <c r="V9" s="865"/>
    </row>
    <row r="10" spans="1:24" ht="15.75" thickTop="1" x14ac:dyDescent="0.25">
      <c r="A10" s="859" t="str">
        <f>$C$8</f>
        <v>2015 &amp; PRIOR</v>
      </c>
      <c r="B10" s="860"/>
      <c r="C10" s="946"/>
      <c r="D10" s="947"/>
      <c r="E10" s="946"/>
      <c r="F10" s="947"/>
      <c r="G10" s="946"/>
      <c r="H10" s="947"/>
      <c r="I10" s="946"/>
      <c r="J10" s="947"/>
      <c r="K10" s="946"/>
      <c r="L10" s="947"/>
      <c r="M10" s="946"/>
      <c r="N10" s="947"/>
      <c r="O10" s="946"/>
      <c r="P10" s="947"/>
      <c r="Q10" s="946"/>
      <c r="R10" s="947"/>
      <c r="S10" s="946"/>
      <c r="T10" s="947"/>
      <c r="U10" s="946"/>
      <c r="V10" s="947"/>
      <c r="X10" t="s">
        <v>388</v>
      </c>
    </row>
    <row r="11" spans="1:24" x14ac:dyDescent="0.25">
      <c r="A11" s="859">
        <f>$E$8</f>
        <v>2016</v>
      </c>
      <c r="B11" s="861"/>
      <c r="C11" s="940"/>
      <c r="D11" s="941"/>
      <c r="E11" s="942"/>
      <c r="F11" s="943"/>
      <c r="G11" s="944"/>
      <c r="H11" s="945"/>
      <c r="I11" s="944"/>
      <c r="J11" s="945"/>
      <c r="K11" s="942"/>
      <c r="L11" s="943"/>
      <c r="M11" s="942"/>
      <c r="N11" s="943"/>
      <c r="O11" s="942"/>
      <c r="P11" s="943"/>
      <c r="Q11" s="942"/>
      <c r="R11" s="943"/>
      <c r="S11" s="942"/>
      <c r="T11" s="943"/>
      <c r="U11" s="942"/>
      <c r="V11" s="943"/>
    </row>
    <row r="12" spans="1:24" x14ac:dyDescent="0.25">
      <c r="A12" s="859">
        <f>$G$8</f>
        <v>2017</v>
      </c>
      <c r="B12" s="861"/>
      <c r="C12" s="940"/>
      <c r="D12" s="941"/>
      <c r="E12" s="940"/>
      <c r="F12" s="941"/>
      <c r="G12" s="948"/>
      <c r="H12" s="949"/>
      <c r="I12" s="948"/>
      <c r="J12" s="949"/>
      <c r="K12" s="942"/>
      <c r="L12" s="943"/>
      <c r="M12" s="942"/>
      <c r="N12" s="943"/>
      <c r="O12" s="942"/>
      <c r="P12" s="943"/>
      <c r="Q12" s="942"/>
      <c r="R12" s="943"/>
      <c r="S12" s="942"/>
      <c r="T12" s="943"/>
      <c r="U12" s="942"/>
      <c r="V12" s="943"/>
    </row>
    <row r="13" spans="1:24" x14ac:dyDescent="0.25">
      <c r="A13" s="859">
        <f>$I$8</f>
        <v>2018</v>
      </c>
      <c r="B13" s="861"/>
      <c r="C13" s="940"/>
      <c r="D13" s="941"/>
      <c r="E13" s="940"/>
      <c r="F13" s="941"/>
      <c r="G13" s="940"/>
      <c r="H13" s="941"/>
      <c r="I13" s="942"/>
      <c r="J13" s="943"/>
      <c r="K13" s="942"/>
      <c r="L13" s="943"/>
      <c r="M13" s="942"/>
      <c r="N13" s="943"/>
      <c r="O13" s="942"/>
      <c r="P13" s="943"/>
      <c r="Q13" s="942"/>
      <c r="R13" s="943"/>
      <c r="S13" s="942"/>
      <c r="T13" s="943"/>
      <c r="U13" s="942"/>
      <c r="V13" s="943"/>
    </row>
    <row r="14" spans="1:24" x14ac:dyDescent="0.25">
      <c r="A14" s="859">
        <f>$K$8</f>
        <v>2019</v>
      </c>
      <c r="B14" s="861"/>
      <c r="C14" s="940"/>
      <c r="D14" s="941"/>
      <c r="E14" s="940"/>
      <c r="F14" s="941"/>
      <c r="G14" s="940"/>
      <c r="H14" s="941"/>
      <c r="I14" s="940"/>
      <c r="J14" s="941"/>
      <c r="K14" s="942"/>
      <c r="L14" s="943"/>
      <c r="M14" s="942"/>
      <c r="N14" s="943"/>
      <c r="O14" s="942"/>
      <c r="P14" s="943"/>
      <c r="Q14" s="942"/>
      <c r="R14" s="943"/>
      <c r="S14" s="942"/>
      <c r="T14" s="943"/>
      <c r="U14" s="942"/>
      <c r="V14" s="943"/>
    </row>
    <row r="15" spans="1:24" x14ac:dyDescent="0.25">
      <c r="A15" s="859">
        <f>$M$8</f>
        <v>2020</v>
      </c>
      <c r="B15" s="861"/>
      <c r="C15" s="940"/>
      <c r="D15" s="941"/>
      <c r="E15" s="940"/>
      <c r="F15" s="941"/>
      <c r="G15" s="940"/>
      <c r="H15" s="941"/>
      <c r="I15" s="940"/>
      <c r="J15" s="941"/>
      <c r="K15" s="940"/>
      <c r="L15" s="941"/>
      <c r="M15" s="942"/>
      <c r="N15" s="943"/>
      <c r="O15" s="942"/>
      <c r="P15" s="943"/>
      <c r="Q15" s="942"/>
      <c r="R15" s="943"/>
      <c r="S15" s="942"/>
      <c r="T15" s="943"/>
      <c r="U15" s="942"/>
      <c r="V15" s="943"/>
    </row>
    <row r="16" spans="1:24" x14ac:dyDescent="0.25">
      <c r="A16" s="859">
        <f>$O$8</f>
        <v>2021</v>
      </c>
      <c r="B16" s="861"/>
      <c r="C16" s="940"/>
      <c r="D16" s="941"/>
      <c r="E16" s="940"/>
      <c r="F16" s="941"/>
      <c r="G16" s="940"/>
      <c r="H16" s="941"/>
      <c r="I16" s="940"/>
      <c r="J16" s="941"/>
      <c r="K16" s="940"/>
      <c r="L16" s="941"/>
      <c r="M16" s="940"/>
      <c r="N16" s="941"/>
      <c r="O16" s="942"/>
      <c r="P16" s="943"/>
      <c r="Q16" s="942"/>
      <c r="R16" s="943"/>
      <c r="S16" s="942"/>
      <c r="T16" s="943"/>
      <c r="U16" s="942"/>
      <c r="V16" s="943"/>
    </row>
    <row r="17" spans="1:22" ht="14.25" customHeight="1" x14ac:dyDescent="0.25">
      <c r="A17" s="859">
        <f>$Q$8</f>
        <v>2022</v>
      </c>
      <c r="B17" s="861"/>
      <c r="C17" s="940"/>
      <c r="D17" s="941"/>
      <c r="E17" s="940"/>
      <c r="F17" s="941"/>
      <c r="G17" s="940"/>
      <c r="H17" s="941"/>
      <c r="I17" s="940"/>
      <c r="J17" s="941"/>
      <c r="K17" s="940"/>
      <c r="L17" s="941"/>
      <c r="M17" s="940"/>
      <c r="N17" s="941"/>
      <c r="O17" s="940"/>
      <c r="P17" s="941"/>
      <c r="Q17" s="942"/>
      <c r="R17" s="943"/>
      <c r="S17" s="942"/>
      <c r="T17" s="943"/>
      <c r="U17" s="942"/>
      <c r="V17" s="943"/>
    </row>
    <row r="18" spans="1:22" ht="13.5" customHeight="1" x14ac:dyDescent="0.25">
      <c r="A18" s="859">
        <f>$S$8</f>
        <v>2023</v>
      </c>
      <c r="B18" s="860"/>
      <c r="C18" s="940"/>
      <c r="D18" s="941"/>
      <c r="E18" s="940"/>
      <c r="F18" s="941"/>
      <c r="G18" s="940"/>
      <c r="H18" s="941"/>
      <c r="I18" s="940"/>
      <c r="J18" s="941"/>
      <c r="K18" s="940"/>
      <c r="L18" s="941"/>
      <c r="M18" s="940"/>
      <c r="N18" s="941"/>
      <c r="O18" s="940"/>
      <c r="P18" s="941"/>
      <c r="Q18" s="940"/>
      <c r="R18" s="941"/>
      <c r="S18" s="942"/>
      <c r="T18" s="943"/>
      <c r="U18" s="942"/>
      <c r="V18" s="943"/>
    </row>
    <row r="19" spans="1:22" ht="15.75" thickBot="1" x14ac:dyDescent="0.3">
      <c r="A19" s="857">
        <f>$U$8</f>
        <v>2024</v>
      </c>
      <c r="B19" s="858"/>
      <c r="C19" s="950"/>
      <c r="D19" s="951"/>
      <c r="E19" s="950"/>
      <c r="F19" s="951"/>
      <c r="G19" s="950"/>
      <c r="H19" s="951"/>
      <c r="I19" s="952"/>
      <c r="J19" s="953"/>
      <c r="K19" s="950"/>
      <c r="L19" s="951"/>
      <c r="M19" s="950"/>
      <c r="N19" s="951"/>
      <c r="O19" s="950"/>
      <c r="P19" s="951"/>
      <c r="Q19" s="950"/>
      <c r="R19" s="951"/>
      <c r="S19" s="950"/>
      <c r="T19" s="951"/>
      <c r="U19" s="954"/>
      <c r="V19" s="955"/>
    </row>
    <row r="20" spans="1:22" ht="15.75" thickBot="1" x14ac:dyDescent="0.3">
      <c r="A20" s="13"/>
      <c r="M20" s="106"/>
      <c r="N20" s="106"/>
      <c r="O20" s="106"/>
      <c r="P20" s="106"/>
      <c r="Q20" s="106"/>
      <c r="R20" s="106"/>
      <c r="S20" s="106"/>
      <c r="T20" s="106"/>
      <c r="U20" s="987">
        <f>SUM(U10:V19)</f>
        <v>0</v>
      </c>
      <c r="V20" s="988"/>
    </row>
    <row r="21" spans="1:22" x14ac:dyDescent="0.25">
      <c r="A21" s="13"/>
      <c r="M21" s="106"/>
      <c r="N21" s="106"/>
      <c r="O21" s="106"/>
      <c r="P21" s="106"/>
      <c r="Q21" s="106"/>
      <c r="R21" s="106"/>
      <c r="S21" s="106"/>
      <c r="T21" s="106"/>
      <c r="U21" s="226"/>
      <c r="V21" s="226"/>
    </row>
    <row r="22" spans="1:22" ht="15.75" thickBot="1" x14ac:dyDescent="0.3"/>
    <row r="23" spans="1:22" ht="16.5" thickTop="1" thickBot="1" x14ac:dyDescent="0.3">
      <c r="A23" s="866" t="s">
        <v>381</v>
      </c>
      <c r="B23" s="867"/>
      <c r="C23" s="872" t="s">
        <v>383</v>
      </c>
      <c r="D23" s="873"/>
      <c r="E23" s="873"/>
      <c r="F23" s="873"/>
      <c r="G23" s="873"/>
      <c r="H23" s="873"/>
      <c r="I23" s="873"/>
      <c r="J23" s="873"/>
      <c r="K23" s="873"/>
      <c r="L23" s="873"/>
      <c r="M23" s="873"/>
      <c r="N23" s="873"/>
      <c r="O23" s="873"/>
      <c r="P23" s="873"/>
      <c r="Q23" s="873"/>
      <c r="R23" s="873"/>
      <c r="S23" s="873"/>
      <c r="T23" s="873"/>
      <c r="U23" s="873"/>
      <c r="V23" s="874"/>
    </row>
    <row r="24" spans="1:22" ht="13.5" customHeight="1" thickTop="1" x14ac:dyDescent="0.25">
      <c r="A24" s="868"/>
      <c r="B24" s="869"/>
      <c r="C24" s="862" t="str">
        <f>C$8</f>
        <v>2015 &amp; PRIOR</v>
      </c>
      <c r="D24" s="863"/>
      <c r="E24" s="862">
        <f>E$8</f>
        <v>2016</v>
      </c>
      <c r="F24" s="863"/>
      <c r="G24" s="862">
        <f>G$8</f>
        <v>2017</v>
      </c>
      <c r="H24" s="863"/>
      <c r="I24" s="862">
        <f>I$8</f>
        <v>2018</v>
      </c>
      <c r="J24" s="863"/>
      <c r="K24" s="862">
        <f>K$8</f>
        <v>2019</v>
      </c>
      <c r="L24" s="863"/>
      <c r="M24" s="862">
        <f>M$8</f>
        <v>2020</v>
      </c>
      <c r="N24" s="863"/>
      <c r="O24" s="862">
        <f>O$8</f>
        <v>2021</v>
      </c>
      <c r="P24" s="863"/>
      <c r="Q24" s="862">
        <f>Q$8</f>
        <v>2022</v>
      </c>
      <c r="R24" s="863"/>
      <c r="S24" s="862">
        <f>S$8</f>
        <v>2023</v>
      </c>
      <c r="T24" s="863"/>
      <c r="U24" s="862">
        <f>U$8</f>
        <v>2024</v>
      </c>
      <c r="V24" s="863"/>
    </row>
    <row r="25" spans="1:22" ht="15.75" thickBot="1" x14ac:dyDescent="0.3">
      <c r="A25" s="870"/>
      <c r="B25" s="871"/>
      <c r="C25" s="864"/>
      <c r="D25" s="865"/>
      <c r="E25" s="864"/>
      <c r="F25" s="865"/>
      <c r="G25" s="864"/>
      <c r="H25" s="865"/>
      <c r="I25" s="864"/>
      <c r="J25" s="865"/>
      <c r="K25" s="864"/>
      <c r="L25" s="865"/>
      <c r="M25" s="864"/>
      <c r="N25" s="865"/>
      <c r="O25" s="864"/>
      <c r="P25" s="865"/>
      <c r="Q25" s="864"/>
      <c r="R25" s="865"/>
      <c r="S25" s="864"/>
      <c r="T25" s="865"/>
      <c r="U25" s="864"/>
      <c r="V25" s="865"/>
    </row>
    <row r="26" spans="1:22" ht="15.75" thickTop="1" x14ac:dyDescent="0.25">
      <c r="A26" s="859" t="str">
        <f>$C$8</f>
        <v>2015 &amp; PRIOR</v>
      </c>
      <c r="B26" s="860"/>
      <c r="C26" s="946"/>
      <c r="D26" s="947"/>
      <c r="E26" s="946"/>
      <c r="F26" s="947"/>
      <c r="G26" s="946"/>
      <c r="H26" s="947"/>
      <c r="I26" s="946"/>
      <c r="J26" s="947"/>
      <c r="K26" s="946"/>
      <c r="L26" s="947"/>
      <c r="M26" s="946"/>
      <c r="N26" s="947"/>
      <c r="O26" s="946"/>
      <c r="P26" s="947"/>
      <c r="Q26" s="946"/>
      <c r="R26" s="947"/>
      <c r="S26" s="946"/>
      <c r="T26" s="947"/>
      <c r="U26" s="946"/>
      <c r="V26" s="947"/>
    </row>
    <row r="27" spans="1:22" x14ac:dyDescent="0.25">
      <c r="A27" s="859">
        <f>$E$8</f>
        <v>2016</v>
      </c>
      <c r="B27" s="861"/>
      <c r="C27" s="940"/>
      <c r="D27" s="941"/>
      <c r="E27" s="942"/>
      <c r="F27" s="943"/>
      <c r="G27" s="944"/>
      <c r="H27" s="945"/>
      <c r="I27" s="944"/>
      <c r="J27" s="945"/>
      <c r="K27" s="942"/>
      <c r="L27" s="943"/>
      <c r="M27" s="942"/>
      <c r="N27" s="943"/>
      <c r="O27" s="942"/>
      <c r="P27" s="943"/>
      <c r="Q27" s="942"/>
      <c r="R27" s="943"/>
      <c r="S27" s="942"/>
      <c r="T27" s="943"/>
      <c r="U27" s="942"/>
      <c r="V27" s="943"/>
    </row>
    <row r="28" spans="1:22" x14ac:dyDescent="0.25">
      <c r="A28" s="859">
        <f>$G$8</f>
        <v>2017</v>
      </c>
      <c r="B28" s="861"/>
      <c r="C28" s="940"/>
      <c r="D28" s="941"/>
      <c r="E28" s="940"/>
      <c r="F28" s="941"/>
      <c r="G28" s="948"/>
      <c r="H28" s="949"/>
      <c r="I28" s="948"/>
      <c r="J28" s="949"/>
      <c r="K28" s="942"/>
      <c r="L28" s="943"/>
      <c r="M28" s="942"/>
      <c r="N28" s="943"/>
      <c r="O28" s="942"/>
      <c r="P28" s="943"/>
      <c r="Q28" s="942"/>
      <c r="R28" s="943"/>
      <c r="S28" s="942"/>
      <c r="T28" s="943"/>
      <c r="U28" s="942"/>
      <c r="V28" s="943"/>
    </row>
    <row r="29" spans="1:22" ht="14.25" customHeight="1" x14ac:dyDescent="0.25">
      <c r="A29" s="859">
        <f>$I$8</f>
        <v>2018</v>
      </c>
      <c r="B29" s="861"/>
      <c r="C29" s="940"/>
      <c r="D29" s="941"/>
      <c r="E29" s="940"/>
      <c r="F29" s="941"/>
      <c r="G29" s="940"/>
      <c r="H29" s="941"/>
      <c r="I29" s="942"/>
      <c r="J29" s="943"/>
      <c r="K29" s="942"/>
      <c r="L29" s="943"/>
      <c r="M29" s="942"/>
      <c r="N29" s="943"/>
      <c r="O29" s="942"/>
      <c r="P29" s="943"/>
      <c r="Q29" s="942"/>
      <c r="R29" s="943"/>
      <c r="S29" s="942"/>
      <c r="T29" s="943"/>
      <c r="U29" s="942"/>
      <c r="V29" s="943"/>
    </row>
    <row r="30" spans="1:22" ht="13.5" customHeight="1" x14ac:dyDescent="0.25">
      <c r="A30" s="859">
        <f>$K$8</f>
        <v>2019</v>
      </c>
      <c r="B30" s="861"/>
      <c r="C30" s="940"/>
      <c r="D30" s="941"/>
      <c r="E30" s="940"/>
      <c r="F30" s="941"/>
      <c r="G30" s="940"/>
      <c r="H30" s="941"/>
      <c r="I30" s="940"/>
      <c r="J30" s="941"/>
      <c r="K30" s="942"/>
      <c r="L30" s="943"/>
      <c r="M30" s="942"/>
      <c r="N30" s="943"/>
      <c r="O30" s="942"/>
      <c r="P30" s="943"/>
      <c r="Q30" s="942"/>
      <c r="R30" s="943"/>
      <c r="S30" s="942"/>
      <c r="T30" s="943"/>
      <c r="U30" s="942"/>
      <c r="V30" s="943"/>
    </row>
    <row r="31" spans="1:22" x14ac:dyDescent="0.25">
      <c r="A31" s="859">
        <f>$M$8</f>
        <v>2020</v>
      </c>
      <c r="B31" s="861"/>
      <c r="C31" s="940"/>
      <c r="D31" s="941"/>
      <c r="E31" s="940"/>
      <c r="F31" s="941"/>
      <c r="G31" s="940"/>
      <c r="H31" s="941"/>
      <c r="I31" s="940"/>
      <c r="J31" s="941"/>
      <c r="K31" s="940"/>
      <c r="L31" s="941"/>
      <c r="M31" s="942"/>
      <c r="N31" s="943"/>
      <c r="O31" s="942"/>
      <c r="P31" s="943"/>
      <c r="Q31" s="942"/>
      <c r="R31" s="943"/>
      <c r="S31" s="942"/>
      <c r="T31" s="943"/>
      <c r="U31" s="942"/>
      <c r="V31" s="943"/>
    </row>
    <row r="32" spans="1:22" x14ac:dyDescent="0.25">
      <c r="A32" s="859">
        <f>$O$8</f>
        <v>2021</v>
      </c>
      <c r="B32" s="861"/>
      <c r="C32" s="940"/>
      <c r="D32" s="941"/>
      <c r="E32" s="940"/>
      <c r="F32" s="941"/>
      <c r="G32" s="940"/>
      <c r="H32" s="941"/>
      <c r="I32" s="940"/>
      <c r="J32" s="941"/>
      <c r="K32" s="940"/>
      <c r="L32" s="941"/>
      <c r="M32" s="940"/>
      <c r="N32" s="941"/>
      <c r="O32" s="942"/>
      <c r="P32" s="943"/>
      <c r="Q32" s="942"/>
      <c r="R32" s="943"/>
      <c r="S32" s="942"/>
      <c r="T32" s="943"/>
      <c r="U32" s="942"/>
      <c r="V32" s="943"/>
    </row>
    <row r="33" spans="1:22" x14ac:dyDescent="0.25">
      <c r="A33" s="859">
        <f>$Q$8</f>
        <v>2022</v>
      </c>
      <c r="B33" s="861"/>
      <c r="C33" s="940"/>
      <c r="D33" s="941"/>
      <c r="E33" s="940"/>
      <c r="F33" s="941"/>
      <c r="G33" s="940"/>
      <c r="H33" s="941"/>
      <c r="I33" s="940"/>
      <c r="J33" s="941"/>
      <c r="K33" s="940"/>
      <c r="L33" s="941"/>
      <c r="M33" s="940"/>
      <c r="N33" s="941"/>
      <c r="O33" s="940"/>
      <c r="P33" s="941"/>
      <c r="Q33" s="942"/>
      <c r="R33" s="943"/>
      <c r="S33" s="942"/>
      <c r="T33" s="943"/>
      <c r="U33" s="942"/>
      <c r="V33" s="943"/>
    </row>
    <row r="34" spans="1:22" x14ac:dyDescent="0.25">
      <c r="A34" s="859">
        <f>$S$8</f>
        <v>2023</v>
      </c>
      <c r="B34" s="860"/>
      <c r="C34" s="940"/>
      <c r="D34" s="941"/>
      <c r="E34" s="940"/>
      <c r="F34" s="941"/>
      <c r="G34" s="940"/>
      <c r="H34" s="941"/>
      <c r="I34" s="940"/>
      <c r="J34" s="941"/>
      <c r="K34" s="940"/>
      <c r="L34" s="941"/>
      <c r="M34" s="940"/>
      <c r="N34" s="941"/>
      <c r="O34" s="940"/>
      <c r="P34" s="941"/>
      <c r="Q34" s="940"/>
      <c r="R34" s="941"/>
      <c r="S34" s="942"/>
      <c r="T34" s="943"/>
      <c r="U34" s="942"/>
      <c r="V34" s="943"/>
    </row>
    <row r="35" spans="1:22" ht="15.75" thickBot="1" x14ac:dyDescent="0.3">
      <c r="A35" s="857">
        <f>$U$8</f>
        <v>2024</v>
      </c>
      <c r="B35" s="858"/>
      <c r="C35" s="950"/>
      <c r="D35" s="951"/>
      <c r="E35" s="950"/>
      <c r="F35" s="951"/>
      <c r="G35" s="950"/>
      <c r="H35" s="951"/>
      <c r="I35" s="952"/>
      <c r="J35" s="953"/>
      <c r="K35" s="950"/>
      <c r="L35" s="951"/>
      <c r="M35" s="950"/>
      <c r="N35" s="951"/>
      <c r="O35" s="950"/>
      <c r="P35" s="951"/>
      <c r="Q35" s="950"/>
      <c r="R35" s="951"/>
      <c r="S35" s="950"/>
      <c r="T35" s="951"/>
      <c r="U35" s="954"/>
      <c r="V35" s="955"/>
    </row>
    <row r="36" spans="1:22" ht="15.75" thickBot="1" x14ac:dyDescent="0.3">
      <c r="A36" s="13"/>
      <c r="M36" s="106"/>
      <c r="N36" s="106"/>
      <c r="O36" s="106"/>
      <c r="P36" s="106"/>
      <c r="Q36" s="106"/>
      <c r="R36" s="106"/>
      <c r="S36" s="106"/>
      <c r="T36" s="106"/>
      <c r="U36" s="987">
        <f>SUM(U26:V35)</f>
        <v>0</v>
      </c>
      <c r="V36" s="988"/>
    </row>
    <row r="37" spans="1:22" x14ac:dyDescent="0.25">
      <c r="A37" s="13"/>
      <c r="M37" s="106"/>
      <c r="N37" s="106"/>
      <c r="O37" s="106"/>
      <c r="P37" s="106"/>
      <c r="Q37" s="106"/>
      <c r="R37" s="106"/>
      <c r="S37" s="106"/>
      <c r="T37" s="106"/>
      <c r="U37" s="226"/>
      <c r="V37" s="226"/>
    </row>
    <row r="38" spans="1:22" ht="15.75" thickBot="1" x14ac:dyDescent="0.3"/>
    <row r="39" spans="1:22" ht="16.5" thickTop="1" thickBot="1" x14ac:dyDescent="0.3">
      <c r="A39" s="866" t="s">
        <v>381</v>
      </c>
      <c r="B39" s="867"/>
      <c r="C39" s="872" t="s">
        <v>384</v>
      </c>
      <c r="D39" s="873"/>
      <c r="E39" s="873"/>
      <c r="F39" s="873"/>
      <c r="G39" s="873"/>
      <c r="H39" s="873"/>
      <c r="I39" s="873"/>
      <c r="J39" s="873"/>
      <c r="K39" s="873"/>
      <c r="L39" s="873"/>
      <c r="M39" s="873"/>
      <c r="N39" s="873"/>
      <c r="O39" s="873"/>
      <c r="P39" s="873"/>
      <c r="Q39" s="873"/>
      <c r="R39" s="873"/>
      <c r="S39" s="873"/>
      <c r="T39" s="873"/>
      <c r="U39" s="873"/>
      <c r="V39" s="874"/>
    </row>
    <row r="40" spans="1:22" ht="13.5" customHeight="1" thickTop="1" x14ac:dyDescent="0.25">
      <c r="A40" s="868"/>
      <c r="B40" s="869"/>
      <c r="C40" s="862" t="str">
        <f>C$8</f>
        <v>2015 &amp; PRIOR</v>
      </c>
      <c r="D40" s="863"/>
      <c r="E40" s="862">
        <f>E$8</f>
        <v>2016</v>
      </c>
      <c r="F40" s="863"/>
      <c r="G40" s="862">
        <f>G$8</f>
        <v>2017</v>
      </c>
      <c r="H40" s="863"/>
      <c r="I40" s="862">
        <f>I$8</f>
        <v>2018</v>
      </c>
      <c r="J40" s="863"/>
      <c r="K40" s="862">
        <f>K$8</f>
        <v>2019</v>
      </c>
      <c r="L40" s="863"/>
      <c r="M40" s="862">
        <f>M$8</f>
        <v>2020</v>
      </c>
      <c r="N40" s="863"/>
      <c r="O40" s="862">
        <f>O$8</f>
        <v>2021</v>
      </c>
      <c r="P40" s="863"/>
      <c r="Q40" s="862">
        <f>Q$8</f>
        <v>2022</v>
      </c>
      <c r="R40" s="863"/>
      <c r="S40" s="862">
        <f>S$8</f>
        <v>2023</v>
      </c>
      <c r="T40" s="863"/>
      <c r="U40" s="862">
        <f>U$8</f>
        <v>2024</v>
      </c>
      <c r="V40" s="863"/>
    </row>
    <row r="41" spans="1:22" ht="15.75" thickBot="1" x14ac:dyDescent="0.3">
      <c r="A41" s="870"/>
      <c r="B41" s="871"/>
      <c r="C41" s="864"/>
      <c r="D41" s="865"/>
      <c r="E41" s="864"/>
      <c r="F41" s="865"/>
      <c r="G41" s="864"/>
      <c r="H41" s="865"/>
      <c r="I41" s="864"/>
      <c r="J41" s="865"/>
      <c r="K41" s="864"/>
      <c r="L41" s="865"/>
      <c r="M41" s="864"/>
      <c r="N41" s="865"/>
      <c r="O41" s="864"/>
      <c r="P41" s="865"/>
      <c r="Q41" s="864"/>
      <c r="R41" s="865"/>
      <c r="S41" s="864"/>
      <c r="T41" s="865"/>
      <c r="U41" s="864"/>
      <c r="V41" s="865"/>
    </row>
    <row r="42" spans="1:22" ht="15.75" thickTop="1" x14ac:dyDescent="0.25">
      <c r="A42" s="859" t="str">
        <f>$C$8</f>
        <v>2015 &amp; PRIOR</v>
      </c>
      <c r="B42" s="860"/>
      <c r="C42" s="946"/>
      <c r="D42" s="947"/>
      <c r="E42" s="946"/>
      <c r="F42" s="947"/>
      <c r="G42" s="946"/>
      <c r="H42" s="947"/>
      <c r="I42" s="946"/>
      <c r="J42" s="947"/>
      <c r="K42" s="946"/>
      <c r="L42" s="947"/>
      <c r="M42" s="946"/>
      <c r="N42" s="947"/>
      <c r="O42" s="946"/>
      <c r="P42" s="947"/>
      <c r="Q42" s="946"/>
      <c r="R42" s="947"/>
      <c r="S42" s="946"/>
      <c r="T42" s="947"/>
      <c r="U42" s="946"/>
      <c r="V42" s="947"/>
    </row>
    <row r="43" spans="1:22" x14ac:dyDescent="0.25">
      <c r="A43" s="859">
        <f>$E$8</f>
        <v>2016</v>
      </c>
      <c r="B43" s="861"/>
      <c r="C43" s="940"/>
      <c r="D43" s="941"/>
      <c r="E43" s="942"/>
      <c r="F43" s="943"/>
      <c r="G43" s="944"/>
      <c r="H43" s="945"/>
      <c r="I43" s="944"/>
      <c r="J43" s="945"/>
      <c r="K43" s="942"/>
      <c r="L43" s="943"/>
      <c r="M43" s="942"/>
      <c r="N43" s="943"/>
      <c r="O43" s="942"/>
      <c r="P43" s="943"/>
      <c r="Q43" s="942"/>
      <c r="R43" s="943"/>
      <c r="S43" s="942"/>
      <c r="T43" s="943"/>
      <c r="U43" s="942"/>
      <c r="V43" s="943"/>
    </row>
    <row r="44" spans="1:22" x14ac:dyDescent="0.25">
      <c r="A44" s="859">
        <f>$G$8</f>
        <v>2017</v>
      </c>
      <c r="B44" s="861"/>
      <c r="C44" s="940"/>
      <c r="D44" s="941"/>
      <c r="E44" s="940"/>
      <c r="F44" s="941"/>
      <c r="G44" s="948"/>
      <c r="H44" s="949"/>
      <c r="I44" s="948"/>
      <c r="J44" s="949"/>
      <c r="K44" s="942"/>
      <c r="L44" s="943"/>
      <c r="M44" s="942"/>
      <c r="N44" s="943"/>
      <c r="O44" s="942"/>
      <c r="P44" s="943"/>
      <c r="Q44" s="942"/>
      <c r="R44" s="943"/>
      <c r="S44" s="942"/>
      <c r="T44" s="943"/>
      <c r="U44" s="942"/>
      <c r="V44" s="943"/>
    </row>
    <row r="45" spans="1:22" x14ac:dyDescent="0.25">
      <c r="A45" s="859">
        <f>$I$8</f>
        <v>2018</v>
      </c>
      <c r="B45" s="861"/>
      <c r="C45" s="940"/>
      <c r="D45" s="941"/>
      <c r="E45" s="940"/>
      <c r="F45" s="941"/>
      <c r="G45" s="940"/>
      <c r="H45" s="941"/>
      <c r="I45" s="942"/>
      <c r="J45" s="943"/>
      <c r="K45" s="942"/>
      <c r="L45" s="943"/>
      <c r="M45" s="942"/>
      <c r="N45" s="943"/>
      <c r="O45" s="942"/>
      <c r="P45" s="943"/>
      <c r="Q45" s="942"/>
      <c r="R45" s="943"/>
      <c r="S45" s="942"/>
      <c r="T45" s="943"/>
      <c r="U45" s="942"/>
      <c r="V45" s="943"/>
    </row>
    <row r="46" spans="1:22" x14ac:dyDescent="0.25">
      <c r="A46" s="859">
        <f>$K$8</f>
        <v>2019</v>
      </c>
      <c r="B46" s="861"/>
      <c r="C46" s="940"/>
      <c r="D46" s="941"/>
      <c r="E46" s="940"/>
      <c r="F46" s="941"/>
      <c r="G46" s="940"/>
      <c r="H46" s="941"/>
      <c r="I46" s="940"/>
      <c r="J46" s="941"/>
      <c r="K46" s="942"/>
      <c r="L46" s="943"/>
      <c r="M46" s="942"/>
      <c r="N46" s="943"/>
      <c r="O46" s="942"/>
      <c r="P46" s="943"/>
      <c r="Q46" s="942"/>
      <c r="R46" s="943"/>
      <c r="S46" s="942"/>
      <c r="T46" s="943"/>
      <c r="U46" s="942"/>
      <c r="V46" s="943"/>
    </row>
    <row r="47" spans="1:22" x14ac:dyDescent="0.25">
      <c r="A47" s="859">
        <f>$M$8</f>
        <v>2020</v>
      </c>
      <c r="B47" s="861"/>
      <c r="C47" s="940"/>
      <c r="D47" s="941"/>
      <c r="E47" s="940"/>
      <c r="F47" s="941"/>
      <c r="G47" s="940"/>
      <c r="H47" s="941"/>
      <c r="I47" s="940"/>
      <c r="J47" s="941"/>
      <c r="K47" s="940"/>
      <c r="L47" s="941"/>
      <c r="M47" s="942"/>
      <c r="N47" s="943"/>
      <c r="O47" s="942"/>
      <c r="P47" s="943"/>
      <c r="Q47" s="942"/>
      <c r="R47" s="943"/>
      <c r="S47" s="942"/>
      <c r="T47" s="943"/>
      <c r="U47" s="942"/>
      <c r="V47" s="943"/>
    </row>
    <row r="48" spans="1:22" x14ac:dyDescent="0.25">
      <c r="A48" s="859">
        <f>$O$8</f>
        <v>2021</v>
      </c>
      <c r="B48" s="861"/>
      <c r="C48" s="940"/>
      <c r="D48" s="941"/>
      <c r="E48" s="940"/>
      <c r="F48" s="941"/>
      <c r="G48" s="940"/>
      <c r="H48" s="941"/>
      <c r="I48" s="940"/>
      <c r="J48" s="941"/>
      <c r="K48" s="940"/>
      <c r="L48" s="941"/>
      <c r="M48" s="940"/>
      <c r="N48" s="941"/>
      <c r="O48" s="942"/>
      <c r="P48" s="943"/>
      <c r="Q48" s="942"/>
      <c r="R48" s="943"/>
      <c r="S48" s="942"/>
      <c r="T48" s="943"/>
      <c r="U48" s="942"/>
      <c r="V48" s="943"/>
    </row>
    <row r="49" spans="1:22" x14ac:dyDescent="0.25">
      <c r="A49" s="859">
        <f>$Q$8</f>
        <v>2022</v>
      </c>
      <c r="B49" s="861"/>
      <c r="C49" s="940"/>
      <c r="D49" s="941"/>
      <c r="E49" s="940"/>
      <c r="F49" s="941"/>
      <c r="G49" s="940"/>
      <c r="H49" s="941"/>
      <c r="I49" s="940"/>
      <c r="J49" s="941"/>
      <c r="K49" s="940"/>
      <c r="L49" s="941"/>
      <c r="M49" s="940"/>
      <c r="N49" s="941"/>
      <c r="O49" s="940"/>
      <c r="P49" s="941"/>
      <c r="Q49" s="942"/>
      <c r="R49" s="943"/>
      <c r="S49" s="942"/>
      <c r="T49" s="943"/>
      <c r="U49" s="942"/>
      <c r="V49" s="943"/>
    </row>
    <row r="50" spans="1:22" x14ac:dyDescent="0.25">
      <c r="A50" s="859">
        <f>$S$8</f>
        <v>2023</v>
      </c>
      <c r="B50" s="860"/>
      <c r="C50" s="940"/>
      <c r="D50" s="941"/>
      <c r="E50" s="940"/>
      <c r="F50" s="941"/>
      <c r="G50" s="940"/>
      <c r="H50" s="941"/>
      <c r="I50" s="940"/>
      <c r="J50" s="941"/>
      <c r="K50" s="940"/>
      <c r="L50" s="941"/>
      <c r="M50" s="940"/>
      <c r="N50" s="941"/>
      <c r="O50" s="940"/>
      <c r="P50" s="941"/>
      <c r="Q50" s="940"/>
      <c r="R50" s="941"/>
      <c r="S50" s="942"/>
      <c r="T50" s="943"/>
      <c r="U50" s="942"/>
      <c r="V50" s="943"/>
    </row>
    <row r="51" spans="1:22" ht="15.75" thickBot="1" x14ac:dyDescent="0.3">
      <c r="A51" s="857">
        <f>$U$8</f>
        <v>2024</v>
      </c>
      <c r="B51" s="858"/>
      <c r="C51" s="950"/>
      <c r="D51" s="951"/>
      <c r="E51" s="950"/>
      <c r="F51" s="951"/>
      <c r="G51" s="950"/>
      <c r="H51" s="951"/>
      <c r="I51" s="952"/>
      <c r="J51" s="953"/>
      <c r="K51" s="950"/>
      <c r="L51" s="951"/>
      <c r="M51" s="950"/>
      <c r="N51" s="951"/>
      <c r="O51" s="950"/>
      <c r="P51" s="951"/>
      <c r="Q51" s="950"/>
      <c r="R51" s="951"/>
      <c r="S51" s="950"/>
      <c r="T51" s="951"/>
      <c r="U51" s="954"/>
      <c r="V51" s="955"/>
    </row>
    <row r="52" spans="1:22" ht="15.75" thickBot="1" x14ac:dyDescent="0.3">
      <c r="U52" s="987">
        <f>SUM(U42:V51)</f>
        <v>0</v>
      </c>
      <c r="V52" s="988"/>
    </row>
  </sheetData>
  <mergeCells count="374">
    <mergeCell ref="U52:V52"/>
    <mergeCell ref="M51:N51"/>
    <mergeCell ref="O51:P51"/>
    <mergeCell ref="Q51:R51"/>
    <mergeCell ref="S51:T51"/>
    <mergeCell ref="U51:V51"/>
    <mergeCell ref="A51:B51"/>
    <mergeCell ref="C51:D51"/>
    <mergeCell ref="E51:F51"/>
    <mergeCell ref="G51:H51"/>
    <mergeCell ref="I51:J51"/>
    <mergeCell ref="K51:L51"/>
    <mergeCell ref="K50:L50"/>
    <mergeCell ref="M50:N50"/>
    <mergeCell ref="O50:P50"/>
    <mergeCell ref="Q50:R50"/>
    <mergeCell ref="S50:T50"/>
    <mergeCell ref="U50:V50"/>
    <mergeCell ref="M49:N49"/>
    <mergeCell ref="O49:P49"/>
    <mergeCell ref="Q49:R49"/>
    <mergeCell ref="S49:T49"/>
    <mergeCell ref="U49:V49"/>
    <mergeCell ref="K49:L49"/>
    <mergeCell ref="A50:B50"/>
    <mergeCell ref="C50:D50"/>
    <mergeCell ref="E50:F50"/>
    <mergeCell ref="G50:H50"/>
    <mergeCell ref="I50:J50"/>
    <mergeCell ref="A49:B49"/>
    <mergeCell ref="C49:D49"/>
    <mergeCell ref="E49:F49"/>
    <mergeCell ref="G49:H49"/>
    <mergeCell ref="I49:J49"/>
    <mergeCell ref="K48:L48"/>
    <mergeCell ref="M48:N48"/>
    <mergeCell ref="O48:P48"/>
    <mergeCell ref="Q48:R48"/>
    <mergeCell ref="S48:T48"/>
    <mergeCell ref="U48:V48"/>
    <mergeCell ref="M47:N47"/>
    <mergeCell ref="O47:P47"/>
    <mergeCell ref="Q47:R47"/>
    <mergeCell ref="S47:T47"/>
    <mergeCell ref="U47:V47"/>
    <mergeCell ref="K47:L47"/>
    <mergeCell ref="A48:B48"/>
    <mergeCell ref="C48:D48"/>
    <mergeCell ref="E48:F48"/>
    <mergeCell ref="G48:H48"/>
    <mergeCell ref="I48:J48"/>
    <mergeCell ref="A47:B47"/>
    <mergeCell ref="C47:D47"/>
    <mergeCell ref="E47:F47"/>
    <mergeCell ref="G47:H47"/>
    <mergeCell ref="I47:J47"/>
    <mergeCell ref="O46:P46"/>
    <mergeCell ref="Q46:R46"/>
    <mergeCell ref="S46:T46"/>
    <mergeCell ref="U46:V46"/>
    <mergeCell ref="M45:N45"/>
    <mergeCell ref="O45:P45"/>
    <mergeCell ref="Q45:R45"/>
    <mergeCell ref="S45:T45"/>
    <mergeCell ref="U45:V45"/>
    <mergeCell ref="O44:P44"/>
    <mergeCell ref="Q44:R44"/>
    <mergeCell ref="S44:T44"/>
    <mergeCell ref="U44:V44"/>
    <mergeCell ref="A45:B45"/>
    <mergeCell ref="C45:D45"/>
    <mergeCell ref="E45:F45"/>
    <mergeCell ref="G45:H45"/>
    <mergeCell ref="I45:J45"/>
    <mergeCell ref="K45:L45"/>
    <mergeCell ref="A44:B44"/>
    <mergeCell ref="C44:D44"/>
    <mergeCell ref="E44:F44"/>
    <mergeCell ref="G44:H44"/>
    <mergeCell ref="I44:J44"/>
    <mergeCell ref="K44:L44"/>
    <mergeCell ref="M44:N44"/>
    <mergeCell ref="A46:B46"/>
    <mergeCell ref="C46:D46"/>
    <mergeCell ref="E46:F46"/>
    <mergeCell ref="G46:H46"/>
    <mergeCell ref="I46:J46"/>
    <mergeCell ref="K46:L46"/>
    <mergeCell ref="M46:N46"/>
    <mergeCell ref="S42:T42"/>
    <mergeCell ref="U42:V42"/>
    <mergeCell ref="A43:B43"/>
    <mergeCell ref="C43:D43"/>
    <mergeCell ref="E43:F43"/>
    <mergeCell ref="G43:H43"/>
    <mergeCell ref="I43:J43"/>
    <mergeCell ref="K43:L43"/>
    <mergeCell ref="M43:N43"/>
    <mergeCell ref="O43:P43"/>
    <mergeCell ref="Q43:R43"/>
    <mergeCell ref="S43:T43"/>
    <mergeCell ref="U43:V43"/>
    <mergeCell ref="A42:B42"/>
    <mergeCell ref="C42:D42"/>
    <mergeCell ref="E42:F42"/>
    <mergeCell ref="G42:H42"/>
    <mergeCell ref="I42:J42"/>
    <mergeCell ref="K42:L42"/>
    <mergeCell ref="M42:N42"/>
    <mergeCell ref="O42:P42"/>
    <mergeCell ref="Q42:R42"/>
    <mergeCell ref="M35:N35"/>
    <mergeCell ref="O35:P35"/>
    <mergeCell ref="Q35:R35"/>
    <mergeCell ref="S35:T35"/>
    <mergeCell ref="U35:V35"/>
    <mergeCell ref="A39:B41"/>
    <mergeCell ref="C39:V39"/>
    <mergeCell ref="C40:D41"/>
    <mergeCell ref="E40:F41"/>
    <mergeCell ref="G40:H41"/>
    <mergeCell ref="A35:B35"/>
    <mergeCell ref="C35:D35"/>
    <mergeCell ref="E35:F35"/>
    <mergeCell ref="G35:H35"/>
    <mergeCell ref="I35:J35"/>
    <mergeCell ref="K35:L35"/>
    <mergeCell ref="U40:V41"/>
    <mergeCell ref="I40:J41"/>
    <mergeCell ref="K40:L41"/>
    <mergeCell ref="M40:N41"/>
    <mergeCell ref="O40:P41"/>
    <mergeCell ref="Q40:R41"/>
    <mergeCell ref="S40:T41"/>
    <mergeCell ref="U36:V36"/>
    <mergeCell ref="K34:L34"/>
    <mergeCell ref="M34:N34"/>
    <mergeCell ref="O34:P34"/>
    <mergeCell ref="Q34:R34"/>
    <mergeCell ref="S34:T34"/>
    <mergeCell ref="U34:V34"/>
    <mergeCell ref="M33:N33"/>
    <mergeCell ref="O33:P33"/>
    <mergeCell ref="Q33:R33"/>
    <mergeCell ref="S33:T33"/>
    <mergeCell ref="U33:V33"/>
    <mergeCell ref="K33:L33"/>
    <mergeCell ref="A34:B34"/>
    <mergeCell ref="C34:D34"/>
    <mergeCell ref="E34:F34"/>
    <mergeCell ref="G34:H34"/>
    <mergeCell ref="I34:J34"/>
    <mergeCell ref="A33:B33"/>
    <mergeCell ref="C33:D33"/>
    <mergeCell ref="E33:F33"/>
    <mergeCell ref="G33:H33"/>
    <mergeCell ref="I33:J33"/>
    <mergeCell ref="K32:L32"/>
    <mergeCell ref="M32:N32"/>
    <mergeCell ref="O32:P32"/>
    <mergeCell ref="Q32:R32"/>
    <mergeCell ref="S32:T32"/>
    <mergeCell ref="U32:V32"/>
    <mergeCell ref="M31:N31"/>
    <mergeCell ref="O31:P31"/>
    <mergeCell ref="Q31:R31"/>
    <mergeCell ref="S31:T31"/>
    <mergeCell ref="U31:V31"/>
    <mergeCell ref="K31:L31"/>
    <mergeCell ref="A32:B32"/>
    <mergeCell ref="C32:D32"/>
    <mergeCell ref="E32:F32"/>
    <mergeCell ref="G32:H32"/>
    <mergeCell ref="I32:J32"/>
    <mergeCell ref="A31:B31"/>
    <mergeCell ref="C31:D31"/>
    <mergeCell ref="E31:F31"/>
    <mergeCell ref="G31:H31"/>
    <mergeCell ref="I31:J31"/>
    <mergeCell ref="O30:P30"/>
    <mergeCell ref="Q30:R30"/>
    <mergeCell ref="S30:T30"/>
    <mergeCell ref="U30:V30"/>
    <mergeCell ref="M29:N29"/>
    <mergeCell ref="O29:P29"/>
    <mergeCell ref="Q29:R29"/>
    <mergeCell ref="S29:T29"/>
    <mergeCell ref="U29:V29"/>
    <mergeCell ref="O28:P28"/>
    <mergeCell ref="Q28:R28"/>
    <mergeCell ref="S28:T28"/>
    <mergeCell ref="U28:V28"/>
    <mergeCell ref="A29:B29"/>
    <mergeCell ref="C29:D29"/>
    <mergeCell ref="E29:F29"/>
    <mergeCell ref="G29:H29"/>
    <mergeCell ref="I29:J29"/>
    <mergeCell ref="K29:L29"/>
    <mergeCell ref="A28:B28"/>
    <mergeCell ref="C28:D28"/>
    <mergeCell ref="E28:F28"/>
    <mergeCell ref="G28:H28"/>
    <mergeCell ref="I28:J28"/>
    <mergeCell ref="K28:L28"/>
    <mergeCell ref="M28:N28"/>
    <mergeCell ref="A30:B30"/>
    <mergeCell ref="C30:D30"/>
    <mergeCell ref="E30:F30"/>
    <mergeCell ref="G30:H30"/>
    <mergeCell ref="I30:J30"/>
    <mergeCell ref="K30:L30"/>
    <mergeCell ref="M30:N30"/>
    <mergeCell ref="S26:T26"/>
    <mergeCell ref="U26:V26"/>
    <mergeCell ref="A27:B27"/>
    <mergeCell ref="C27:D27"/>
    <mergeCell ref="E27:F27"/>
    <mergeCell ref="G27:H27"/>
    <mergeCell ref="I27:J27"/>
    <mergeCell ref="K27:L27"/>
    <mergeCell ref="M27:N27"/>
    <mergeCell ref="O27:P27"/>
    <mergeCell ref="Q27:R27"/>
    <mergeCell ref="S27:T27"/>
    <mergeCell ref="U27:V27"/>
    <mergeCell ref="A26:B26"/>
    <mergeCell ref="C26:D26"/>
    <mergeCell ref="E26:F26"/>
    <mergeCell ref="G26:H26"/>
    <mergeCell ref="I26:J26"/>
    <mergeCell ref="K26:L26"/>
    <mergeCell ref="M26:N26"/>
    <mergeCell ref="O26:P26"/>
    <mergeCell ref="Q26:R26"/>
    <mergeCell ref="M19:N19"/>
    <mergeCell ref="O19:P19"/>
    <mergeCell ref="Q19:R19"/>
    <mergeCell ref="S19:T19"/>
    <mergeCell ref="U19:V19"/>
    <mergeCell ref="A23:B25"/>
    <mergeCell ref="C23:V23"/>
    <mergeCell ref="C24:D25"/>
    <mergeCell ref="E24:F25"/>
    <mergeCell ref="G24:H25"/>
    <mergeCell ref="A19:B19"/>
    <mergeCell ref="C19:D19"/>
    <mergeCell ref="E19:F19"/>
    <mergeCell ref="G19:H19"/>
    <mergeCell ref="I19:J19"/>
    <mergeCell ref="K19:L19"/>
    <mergeCell ref="U24:V25"/>
    <mergeCell ref="I24:J25"/>
    <mergeCell ref="K24:L25"/>
    <mergeCell ref="M24:N25"/>
    <mergeCell ref="O24:P25"/>
    <mergeCell ref="Q24:R25"/>
    <mergeCell ref="S24:T25"/>
    <mergeCell ref="U20:V20"/>
    <mergeCell ref="K18:L18"/>
    <mergeCell ref="M18:N18"/>
    <mergeCell ref="O18:P18"/>
    <mergeCell ref="Q18:R18"/>
    <mergeCell ref="S18:T18"/>
    <mergeCell ref="U18:V18"/>
    <mergeCell ref="M17:N17"/>
    <mergeCell ref="O17:P17"/>
    <mergeCell ref="Q17:R17"/>
    <mergeCell ref="S17:T17"/>
    <mergeCell ref="U17:V17"/>
    <mergeCell ref="K17:L17"/>
    <mergeCell ref="A18:B18"/>
    <mergeCell ref="C18:D18"/>
    <mergeCell ref="E18:F18"/>
    <mergeCell ref="G18:H18"/>
    <mergeCell ref="I18:J18"/>
    <mergeCell ref="A17:B17"/>
    <mergeCell ref="C17:D17"/>
    <mergeCell ref="E17:F17"/>
    <mergeCell ref="G17:H17"/>
    <mergeCell ref="I17:J17"/>
    <mergeCell ref="K16:L16"/>
    <mergeCell ref="M16:N16"/>
    <mergeCell ref="O16:P16"/>
    <mergeCell ref="Q16:R16"/>
    <mergeCell ref="S16:T16"/>
    <mergeCell ref="U16:V16"/>
    <mergeCell ref="M15:N15"/>
    <mergeCell ref="O15:P15"/>
    <mergeCell ref="Q15:R15"/>
    <mergeCell ref="S15:T15"/>
    <mergeCell ref="U15:V15"/>
    <mergeCell ref="K15:L15"/>
    <mergeCell ref="A16:B16"/>
    <mergeCell ref="C16:D16"/>
    <mergeCell ref="E16:F16"/>
    <mergeCell ref="G16:H16"/>
    <mergeCell ref="I16:J16"/>
    <mergeCell ref="A15:B15"/>
    <mergeCell ref="C15:D15"/>
    <mergeCell ref="E15:F15"/>
    <mergeCell ref="G15:H15"/>
    <mergeCell ref="I15:J15"/>
    <mergeCell ref="O14:P14"/>
    <mergeCell ref="Q14:R14"/>
    <mergeCell ref="S14:T14"/>
    <mergeCell ref="U14:V14"/>
    <mergeCell ref="M13:N13"/>
    <mergeCell ref="O13:P13"/>
    <mergeCell ref="Q13:R13"/>
    <mergeCell ref="S13:T13"/>
    <mergeCell ref="U13:V13"/>
    <mergeCell ref="O12:P12"/>
    <mergeCell ref="Q12:R12"/>
    <mergeCell ref="S12:T12"/>
    <mergeCell ref="U12:V12"/>
    <mergeCell ref="A13:B13"/>
    <mergeCell ref="C13:D13"/>
    <mergeCell ref="E13:F13"/>
    <mergeCell ref="G13:H13"/>
    <mergeCell ref="I13:J13"/>
    <mergeCell ref="K13:L13"/>
    <mergeCell ref="A12:B12"/>
    <mergeCell ref="C12:D12"/>
    <mergeCell ref="E12:F12"/>
    <mergeCell ref="G12:H12"/>
    <mergeCell ref="I12:J12"/>
    <mergeCell ref="K12:L12"/>
    <mergeCell ref="M12:N12"/>
    <mergeCell ref="A14:B14"/>
    <mergeCell ref="C14:D14"/>
    <mergeCell ref="E14:F14"/>
    <mergeCell ref="G14:H14"/>
    <mergeCell ref="I14:J14"/>
    <mergeCell ref="K14:L14"/>
    <mergeCell ref="M14:N14"/>
    <mergeCell ref="S10:T10"/>
    <mergeCell ref="U10:V10"/>
    <mergeCell ref="A11:B11"/>
    <mergeCell ref="C11:D11"/>
    <mergeCell ref="E11:F11"/>
    <mergeCell ref="G11:H11"/>
    <mergeCell ref="I11:J11"/>
    <mergeCell ref="K11:L11"/>
    <mergeCell ref="M11:N11"/>
    <mergeCell ref="O11:P11"/>
    <mergeCell ref="Q11:R11"/>
    <mergeCell ref="S11:T11"/>
    <mergeCell ref="U11:V11"/>
    <mergeCell ref="A10:B10"/>
    <mergeCell ref="C10:D10"/>
    <mergeCell ref="E10:F10"/>
    <mergeCell ref="G10:H10"/>
    <mergeCell ref="I10:J10"/>
    <mergeCell ref="K10:L10"/>
    <mergeCell ref="M10:N10"/>
    <mergeCell ref="O10:P10"/>
    <mergeCell ref="Q10:R10"/>
    <mergeCell ref="A1:M1"/>
    <mergeCell ref="O1:Q1"/>
    <mergeCell ref="A2:V2"/>
    <mergeCell ref="A3:K5"/>
    <mergeCell ref="L3:V5"/>
    <mergeCell ref="A7:B9"/>
    <mergeCell ref="C7:V7"/>
    <mergeCell ref="C8:D9"/>
    <mergeCell ref="E8:F9"/>
    <mergeCell ref="G8:H9"/>
    <mergeCell ref="U8:V9"/>
    <mergeCell ref="I8:J9"/>
    <mergeCell ref="K8:L9"/>
    <mergeCell ref="M8:N9"/>
    <mergeCell ref="O8:P9"/>
    <mergeCell ref="Q8:R9"/>
    <mergeCell ref="S8:T9"/>
  </mergeCells>
  <printOptions horizontalCentered="1"/>
  <pageMargins left="0.5" right="0.5" top="0.5" bottom="0.5" header="0.3" footer="0.3"/>
  <pageSetup paperSize="5" scale="71" orientation="landscape" horizontalDpi="300" verticalDpi="300" r:id="rId1"/>
  <headerFooter scaleWithDoc="0">
    <oddFooter>&amp;R33.</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AB23"/>
  <sheetViews>
    <sheetView zoomScaleNormal="100" workbookViewId="0">
      <selection activeCell="U19" sqref="U19:V19"/>
    </sheetView>
  </sheetViews>
  <sheetFormatPr defaultRowHeight="15" x14ac:dyDescent="0.25"/>
  <cols>
    <col min="1" max="1" width="7.7109375" customWidth="1"/>
    <col min="2" max="2" width="7.5703125" customWidth="1"/>
    <col min="3" max="22" width="7" customWidth="1"/>
    <col min="23" max="23" width="11.85546875" customWidth="1"/>
    <col min="24" max="24" width="11.5703125" customWidth="1"/>
    <col min="25" max="26" width="7.7109375" customWidth="1"/>
    <col min="27" max="27" width="11" customWidth="1"/>
    <col min="28" max="28" width="11.5703125" customWidth="1"/>
  </cols>
  <sheetData>
    <row r="1" spans="1:28" x14ac:dyDescent="0.25">
      <c r="A1" s="694" t="s">
        <v>12</v>
      </c>
      <c r="B1" s="771"/>
      <c r="C1" s="771"/>
      <c r="D1" s="771"/>
      <c r="E1" s="771"/>
      <c r="F1" s="771"/>
      <c r="G1" s="771"/>
      <c r="H1" s="771"/>
      <c r="I1" s="771"/>
      <c r="J1" s="771"/>
      <c r="K1" s="771"/>
      <c r="L1" s="771"/>
      <c r="M1" s="756"/>
      <c r="N1" s="756"/>
      <c r="O1" s="756"/>
      <c r="P1" s="756"/>
      <c r="Q1" s="419">
        <f>+Jurat!A3</f>
        <v>45657</v>
      </c>
      <c r="R1" s="419"/>
      <c r="S1" s="905"/>
      <c r="T1" s="185"/>
      <c r="U1" s="185"/>
      <c r="V1" s="185"/>
      <c r="W1" s="185"/>
      <c r="X1" s="185"/>
      <c r="Y1" s="185"/>
      <c r="Z1" s="185"/>
      <c r="AA1" s="185"/>
      <c r="AB1" s="121"/>
    </row>
    <row r="2" spans="1:28" ht="15.75" thickBot="1" x14ac:dyDescent="0.3">
      <c r="A2" s="666" t="str">
        <f>+Jurat!B5</f>
        <v>NAME</v>
      </c>
      <c r="B2" s="666"/>
      <c r="C2" s="666"/>
      <c r="D2" s="666"/>
      <c r="E2" s="666"/>
      <c r="F2" s="666"/>
      <c r="G2" s="666"/>
      <c r="H2" s="666"/>
      <c r="I2" s="666"/>
      <c r="J2" s="666"/>
      <c r="K2" s="666"/>
      <c r="L2" s="666"/>
      <c r="M2" s="666"/>
      <c r="N2" s="666"/>
      <c r="O2" s="666"/>
      <c r="P2" s="666"/>
      <c r="Q2" s="666"/>
      <c r="R2" s="666"/>
      <c r="S2" s="666"/>
      <c r="T2" s="666"/>
      <c r="U2" s="666"/>
      <c r="V2" s="666"/>
      <c r="W2" s="668"/>
      <c r="X2" s="668"/>
      <c r="Y2" s="668"/>
      <c r="Z2" s="668"/>
      <c r="AA2" s="668"/>
      <c r="AB2" s="668"/>
    </row>
    <row r="3" spans="1:28" ht="15.75" thickTop="1" x14ac:dyDescent="0.25">
      <c r="A3" s="931" t="str">
        <f>'Premium p8'!B20</f>
        <v>LOB10</v>
      </c>
      <c r="B3" s="932"/>
      <c r="C3" s="932"/>
      <c r="D3" s="932"/>
      <c r="E3" s="932"/>
      <c r="F3" s="932"/>
      <c r="G3" s="932"/>
      <c r="H3" s="932"/>
      <c r="I3" s="932"/>
      <c r="J3" s="932"/>
      <c r="K3" s="932"/>
      <c r="L3" s="932"/>
      <c r="M3" s="932"/>
      <c r="N3" s="932"/>
      <c r="O3" s="937" t="s">
        <v>276</v>
      </c>
      <c r="P3" s="937"/>
      <c r="Q3" s="937"/>
      <c r="R3" s="937"/>
      <c r="S3" s="937"/>
      <c r="T3" s="937"/>
      <c r="U3" s="937"/>
      <c r="V3" s="937"/>
      <c r="W3" s="937"/>
      <c r="X3" s="937"/>
      <c r="Y3" s="937"/>
      <c r="Z3" s="937"/>
      <c r="AA3" s="937"/>
      <c r="AB3" s="937"/>
    </row>
    <row r="4" spans="1:28" ht="15.75" thickBot="1" x14ac:dyDescent="0.3">
      <c r="A4" s="935"/>
      <c r="B4" s="936"/>
      <c r="C4" s="936"/>
      <c r="D4" s="936"/>
      <c r="E4" s="936"/>
      <c r="F4" s="936"/>
      <c r="G4" s="936"/>
      <c r="H4" s="936"/>
      <c r="I4" s="936"/>
      <c r="J4" s="936"/>
      <c r="K4" s="936"/>
      <c r="L4" s="936"/>
      <c r="M4" s="936"/>
      <c r="N4" s="936"/>
      <c r="O4" s="939"/>
      <c r="P4" s="939"/>
      <c r="Q4" s="939"/>
      <c r="R4" s="939"/>
      <c r="S4" s="939"/>
      <c r="T4" s="939"/>
      <c r="U4" s="939"/>
      <c r="V4" s="939"/>
      <c r="W4" s="939"/>
      <c r="X4" s="939"/>
      <c r="Y4" s="939"/>
      <c r="Z4" s="939"/>
      <c r="AA4" s="939"/>
      <c r="AB4" s="939"/>
    </row>
    <row r="5" spans="1:28" ht="16.5" thickTop="1" thickBot="1" x14ac:dyDescent="0.3">
      <c r="A5" s="208"/>
      <c r="B5" s="209"/>
      <c r="C5" s="209"/>
      <c r="D5" s="210"/>
      <c r="E5" s="210"/>
      <c r="F5" s="210"/>
      <c r="G5" s="210"/>
      <c r="H5" s="210"/>
      <c r="I5" s="210"/>
      <c r="J5" s="210"/>
      <c r="K5" s="210"/>
      <c r="L5" s="210"/>
      <c r="M5" s="210"/>
      <c r="N5" s="210"/>
      <c r="O5" s="210"/>
      <c r="P5" s="210"/>
      <c r="Q5" s="210"/>
      <c r="R5" s="210"/>
      <c r="S5" s="210"/>
      <c r="T5" s="210"/>
      <c r="U5" s="210"/>
      <c r="V5" s="210"/>
      <c r="W5" s="210"/>
      <c r="X5" s="210"/>
      <c r="Y5" s="209"/>
      <c r="Z5" s="209"/>
      <c r="AA5" s="209"/>
      <c r="AB5" s="211"/>
    </row>
    <row r="6" spans="1:28" ht="16.5" thickTop="1" thickBot="1" x14ac:dyDescent="0.3">
      <c r="A6" s="745" t="s">
        <v>342</v>
      </c>
      <c r="B6" s="906"/>
      <c r="C6" s="212"/>
      <c r="D6" s="911" t="s">
        <v>391</v>
      </c>
      <c r="E6" s="911"/>
      <c r="F6" s="911"/>
      <c r="G6" s="911"/>
      <c r="H6" s="911"/>
      <c r="I6" s="911"/>
      <c r="J6" s="911"/>
      <c r="K6" s="911"/>
      <c r="L6" s="911"/>
      <c r="M6" s="911"/>
      <c r="N6" s="911"/>
      <c r="O6" s="911"/>
      <c r="P6" s="911"/>
      <c r="Q6" s="911"/>
      <c r="R6" s="911"/>
      <c r="S6" s="911"/>
      <c r="T6" s="911"/>
      <c r="U6" s="911"/>
      <c r="V6" s="912"/>
      <c r="W6" s="960" t="s">
        <v>343</v>
      </c>
      <c r="X6" s="961"/>
      <c r="Y6" s="915" t="s">
        <v>344</v>
      </c>
      <c r="Z6" s="916"/>
      <c r="AA6" s="915" t="s">
        <v>345</v>
      </c>
      <c r="AB6" s="921"/>
    </row>
    <row r="7" spans="1:28" ht="16.5" thickTop="1" thickBot="1" x14ac:dyDescent="0.3">
      <c r="A7" s="907"/>
      <c r="B7" s="908"/>
      <c r="C7" s="926" t="str">
        <f>($U$7-9)&amp;" &amp; PRIOR"</f>
        <v>2015 &amp; PRIOR</v>
      </c>
      <c r="D7" s="863"/>
      <c r="E7" s="862">
        <f>$U$7-8</f>
        <v>2016</v>
      </c>
      <c r="F7" s="863"/>
      <c r="G7" s="862">
        <f>$U$7-7</f>
        <v>2017</v>
      </c>
      <c r="H7" s="863"/>
      <c r="I7" s="862">
        <f>$U$7-6</f>
        <v>2018</v>
      </c>
      <c r="J7" s="863"/>
      <c r="K7" s="862">
        <f>$U$7-5</f>
        <v>2019</v>
      </c>
      <c r="L7" s="863"/>
      <c r="M7" s="862">
        <f>$U$7-4</f>
        <v>2020</v>
      </c>
      <c r="N7" s="863"/>
      <c r="O7" s="862">
        <f>$U$7-3</f>
        <v>2021</v>
      </c>
      <c r="P7" s="863"/>
      <c r="Q7" s="862">
        <f>$U$7-2</f>
        <v>2022</v>
      </c>
      <c r="R7" s="863"/>
      <c r="S7" s="862">
        <f>$U$7-1</f>
        <v>2023</v>
      </c>
      <c r="T7" s="863"/>
      <c r="U7" s="862">
        <f>YEAR($Q$1)</f>
        <v>2024</v>
      </c>
      <c r="V7" s="863"/>
      <c r="W7" s="930" t="s">
        <v>346</v>
      </c>
      <c r="X7" s="930" t="s">
        <v>347</v>
      </c>
      <c r="Y7" s="917"/>
      <c r="Z7" s="918"/>
      <c r="AA7" s="922"/>
      <c r="AB7" s="923"/>
    </row>
    <row r="8" spans="1:28" ht="16.5" thickTop="1" thickBot="1" x14ac:dyDescent="0.3">
      <c r="A8" s="907"/>
      <c r="B8" s="908"/>
      <c r="C8" s="927"/>
      <c r="D8" s="902"/>
      <c r="E8" s="901"/>
      <c r="F8" s="902"/>
      <c r="G8" s="901"/>
      <c r="H8" s="902"/>
      <c r="I8" s="901"/>
      <c r="J8" s="902"/>
      <c r="K8" s="901"/>
      <c r="L8" s="902"/>
      <c r="M8" s="901"/>
      <c r="N8" s="902"/>
      <c r="O8" s="901"/>
      <c r="P8" s="902"/>
      <c r="Q8" s="901"/>
      <c r="R8" s="902"/>
      <c r="S8" s="901"/>
      <c r="T8" s="902"/>
      <c r="U8" s="901"/>
      <c r="V8" s="902"/>
      <c r="W8" s="930"/>
      <c r="X8" s="930"/>
      <c r="Y8" s="917"/>
      <c r="Z8" s="918"/>
      <c r="AA8" s="922"/>
      <c r="AB8" s="923"/>
    </row>
    <row r="9" spans="1:28" ht="16.5" thickTop="1" thickBot="1" x14ac:dyDescent="0.3">
      <c r="A9" s="909"/>
      <c r="B9" s="910"/>
      <c r="C9" s="928"/>
      <c r="D9" s="904"/>
      <c r="E9" s="903"/>
      <c r="F9" s="904"/>
      <c r="G9" s="903"/>
      <c r="H9" s="904"/>
      <c r="I9" s="903"/>
      <c r="J9" s="904"/>
      <c r="K9" s="903"/>
      <c r="L9" s="904"/>
      <c r="M9" s="903"/>
      <c r="N9" s="904"/>
      <c r="O9" s="903"/>
      <c r="P9" s="904"/>
      <c r="Q9" s="903"/>
      <c r="R9" s="904"/>
      <c r="S9" s="903"/>
      <c r="T9" s="904"/>
      <c r="U9" s="903"/>
      <c r="V9" s="904"/>
      <c r="W9" s="930"/>
      <c r="X9" s="930"/>
      <c r="Y9" s="919"/>
      <c r="Z9" s="920"/>
      <c r="AA9" s="924"/>
      <c r="AB9" s="925"/>
    </row>
    <row r="10" spans="1:28" ht="15.75" thickTop="1" x14ac:dyDescent="0.25">
      <c r="A10" s="899" t="str">
        <f>$C$7</f>
        <v>2015 &amp; PRIOR</v>
      </c>
      <c r="B10" s="900"/>
      <c r="C10" s="892">
        <f>'LOB10 Net Loss &amp; LAE p33'!C10:D10+'LOB10 Net Loss &amp; LAE p33'!C26:D26+'LOB10 Net Loss &amp; LAE p33'!C42:D42</f>
        <v>0</v>
      </c>
      <c r="D10" s="893"/>
      <c r="E10" s="892">
        <f>'LOB10 Net Loss &amp; LAE p33'!E10:F10+'LOB10 Net Loss &amp; LAE p33'!E26:F26+'LOB10 Net Loss &amp; LAE p33'!E42:F42</f>
        <v>0</v>
      </c>
      <c r="F10" s="893"/>
      <c r="G10" s="892">
        <f>'LOB10 Net Loss &amp; LAE p33'!G10:H10+'LOB10 Net Loss &amp; LAE p33'!G26:H26+'LOB10 Net Loss &amp; LAE p33'!G42:H42</f>
        <v>0</v>
      </c>
      <c r="H10" s="893"/>
      <c r="I10" s="892">
        <f>'LOB10 Net Loss &amp; LAE p33'!I10:J10+'LOB10 Net Loss &amp; LAE p33'!I26:J26+'LOB10 Net Loss &amp; LAE p33'!I42:J42</f>
        <v>0</v>
      </c>
      <c r="J10" s="893"/>
      <c r="K10" s="892">
        <f>'LOB10 Net Loss &amp; LAE p33'!K10:L10+'LOB10 Net Loss &amp; LAE p33'!K26:L26+'LOB10 Net Loss &amp; LAE p33'!K42:L42</f>
        <v>0</v>
      </c>
      <c r="L10" s="893"/>
      <c r="M10" s="892">
        <f>'LOB10 Net Loss &amp; LAE p33'!M10:N10+'LOB10 Net Loss &amp; LAE p33'!M26:N26+'LOB10 Net Loss &amp; LAE p33'!M42:N42</f>
        <v>0</v>
      </c>
      <c r="N10" s="893"/>
      <c r="O10" s="892">
        <f>'LOB10 Net Loss &amp; LAE p33'!O10:P10+'LOB10 Net Loss &amp; LAE p33'!O26:P26+'LOB10 Net Loss &amp; LAE p33'!O42:P42</f>
        <v>0</v>
      </c>
      <c r="P10" s="893"/>
      <c r="Q10" s="892">
        <f>'LOB10 Net Loss &amp; LAE p33'!Q10:R10+'LOB10 Net Loss &amp; LAE p33'!Q26:R26+'LOB10 Net Loss &amp; LAE p33'!Q42:R42</f>
        <v>0</v>
      </c>
      <c r="R10" s="893"/>
      <c r="S10" s="892">
        <f>'LOB10 Net Loss &amp; LAE p33'!S10:T10+'LOB10 Net Loss &amp; LAE p33'!S26:T26+'LOB10 Net Loss &amp; LAE p33'!S42:T42</f>
        <v>0</v>
      </c>
      <c r="T10" s="893"/>
      <c r="U10" s="892">
        <f>'LOB10 Net Loss &amp; LAE p33'!U10:V10+'LOB10 Net Loss &amp; LAE p33'!U26:V26+'LOB10 Net Loss &amp; LAE p33'!U42:V42</f>
        <v>0</v>
      </c>
      <c r="V10" s="893"/>
      <c r="W10" s="223">
        <f t="shared" ref="W10:W18" si="0">U10-S10</f>
        <v>0</v>
      </c>
      <c r="X10" s="227">
        <f t="shared" ref="X10:X17" si="1">U10-Q10</f>
        <v>0</v>
      </c>
      <c r="Y10" s="969"/>
      <c r="Z10" s="970"/>
      <c r="AA10" s="894" t="str">
        <f>IF((Y10 = 0)," ",$U$10/Y10)</f>
        <v xml:space="preserve"> </v>
      </c>
      <c r="AB10" s="895"/>
    </row>
    <row r="11" spans="1:28" x14ac:dyDescent="0.25">
      <c r="A11" s="859">
        <f>$E$7</f>
        <v>2016</v>
      </c>
      <c r="B11" s="861"/>
      <c r="C11" s="971"/>
      <c r="D11" s="972"/>
      <c r="E11" s="892">
        <f>'LOB10 Net Loss &amp; LAE p33'!E11:F11+'LOB10 Net Loss &amp; LAE p33'!E27:F27+'LOB10 Net Loss &amp; LAE p33'!E43:F43</f>
        <v>0</v>
      </c>
      <c r="F11" s="893"/>
      <c r="G11" s="892">
        <f>'LOB10 Net Loss &amp; LAE p33'!G11:H11+'LOB10 Net Loss &amp; LAE p33'!G27:H27+'LOB10 Net Loss &amp; LAE p33'!G43:H43</f>
        <v>0</v>
      </c>
      <c r="H11" s="893"/>
      <c r="I11" s="892">
        <f>'LOB10 Net Loss &amp; LAE p33'!I11:J11+'LOB10 Net Loss &amp; LAE p33'!I27:J27+'LOB10 Net Loss &amp; LAE p33'!I43:J43</f>
        <v>0</v>
      </c>
      <c r="J11" s="893"/>
      <c r="K11" s="892">
        <f>'LOB10 Net Loss &amp; LAE p33'!K11:L11+'LOB10 Net Loss &amp; LAE p33'!K27:L27+'LOB10 Net Loss &amp; LAE p33'!K43:L43</f>
        <v>0</v>
      </c>
      <c r="L11" s="893"/>
      <c r="M11" s="892">
        <f>'LOB10 Net Loss &amp; LAE p33'!M11:N11+'LOB10 Net Loss &amp; LAE p33'!M27:N27+'LOB10 Net Loss &amp; LAE p33'!M43:N43</f>
        <v>0</v>
      </c>
      <c r="N11" s="893"/>
      <c r="O11" s="892">
        <f>'LOB10 Net Loss &amp; LAE p33'!O11:P11+'LOB10 Net Loss &amp; LAE p33'!O27:P27+'LOB10 Net Loss &amp; LAE p33'!O43:P43</f>
        <v>0</v>
      </c>
      <c r="P11" s="893"/>
      <c r="Q11" s="892">
        <f>'LOB10 Net Loss &amp; LAE p33'!Q11:R11+'LOB10 Net Loss &amp; LAE p33'!Q27:R27+'LOB10 Net Loss &amp; LAE p33'!Q43:R43</f>
        <v>0</v>
      </c>
      <c r="R11" s="893"/>
      <c r="S11" s="892">
        <f>'LOB10 Net Loss &amp; LAE p33'!S11:T11+'LOB10 Net Loss &amp; LAE p33'!S27:T27+'LOB10 Net Loss &amp; LAE p33'!S43:T43</f>
        <v>0</v>
      </c>
      <c r="T11" s="893"/>
      <c r="U11" s="892">
        <f>'LOB10 Net Loss &amp; LAE p33'!U11:V11+'LOB10 Net Loss &amp; LAE p33'!U27:V27+'LOB10 Net Loss &amp; LAE p33'!U43:V43</f>
        <v>0</v>
      </c>
      <c r="V11" s="893"/>
      <c r="W11" s="223">
        <f t="shared" si="0"/>
        <v>0</v>
      </c>
      <c r="X11" s="227">
        <f t="shared" si="1"/>
        <v>0</v>
      </c>
      <c r="Y11" s="973"/>
      <c r="Z11" s="974"/>
      <c r="AA11" s="894" t="str">
        <f>IF((Y11 = 0)," ",$U$11/Y11)</f>
        <v xml:space="preserve"> </v>
      </c>
      <c r="AB11" s="895"/>
    </row>
    <row r="12" spans="1:28" x14ac:dyDescent="0.25">
      <c r="A12" s="859">
        <f>$G$7</f>
        <v>2017</v>
      </c>
      <c r="B12" s="861"/>
      <c r="C12" s="971"/>
      <c r="D12" s="972"/>
      <c r="E12" s="971"/>
      <c r="F12" s="972"/>
      <c r="G12" s="892">
        <f>'LOB10 Net Loss &amp; LAE p33'!G12:H12+'LOB10 Net Loss &amp; LAE p33'!G28:H28+'LOB10 Net Loss &amp; LAE p33'!G44:H44</f>
        <v>0</v>
      </c>
      <c r="H12" s="893"/>
      <c r="I12" s="892">
        <f>'LOB10 Net Loss &amp; LAE p33'!I12:J12+'LOB10 Net Loss &amp; LAE p33'!I28:J28+'LOB10 Net Loss &amp; LAE p33'!I44:J44</f>
        <v>0</v>
      </c>
      <c r="J12" s="893"/>
      <c r="K12" s="892">
        <f>'LOB10 Net Loss &amp; LAE p33'!K12:L12+'LOB10 Net Loss &amp; LAE p33'!K28:L28+'LOB10 Net Loss &amp; LAE p33'!K44:L44</f>
        <v>0</v>
      </c>
      <c r="L12" s="893"/>
      <c r="M12" s="892">
        <f>'LOB10 Net Loss &amp; LAE p33'!M12:N12+'LOB10 Net Loss &amp; LAE p33'!M28:N28+'LOB10 Net Loss &amp; LAE p33'!M44:N44</f>
        <v>0</v>
      </c>
      <c r="N12" s="893"/>
      <c r="O12" s="892">
        <f>'LOB10 Net Loss &amp; LAE p33'!O12:P12+'LOB10 Net Loss &amp; LAE p33'!O28:P28+'LOB10 Net Loss &amp; LAE p33'!O44:P44</f>
        <v>0</v>
      </c>
      <c r="P12" s="893"/>
      <c r="Q12" s="892">
        <f>'LOB10 Net Loss &amp; LAE p33'!Q12:R12+'LOB10 Net Loss &amp; LAE p33'!Q28:R28+'LOB10 Net Loss &amp; LAE p33'!Q44:R44</f>
        <v>0</v>
      </c>
      <c r="R12" s="893"/>
      <c r="S12" s="892">
        <f>'LOB10 Net Loss &amp; LAE p33'!S12:T12+'LOB10 Net Loss &amp; LAE p33'!S28:T28+'LOB10 Net Loss &amp; LAE p33'!S44:T44</f>
        <v>0</v>
      </c>
      <c r="T12" s="893"/>
      <c r="U12" s="892">
        <f>'LOB10 Net Loss &amp; LAE p33'!U12:V12+'LOB10 Net Loss &amp; LAE p33'!U28:V28+'LOB10 Net Loss &amp; LAE p33'!U44:V44</f>
        <v>0</v>
      </c>
      <c r="V12" s="893"/>
      <c r="W12" s="223">
        <f t="shared" si="0"/>
        <v>0</v>
      </c>
      <c r="X12" s="227">
        <f t="shared" si="1"/>
        <v>0</v>
      </c>
      <c r="Y12" s="973"/>
      <c r="Z12" s="974"/>
      <c r="AA12" s="894" t="str">
        <f>IF((Y12 = 0)," ",$U$12/Y12)</f>
        <v xml:space="preserve"> </v>
      </c>
      <c r="AB12" s="895"/>
    </row>
    <row r="13" spans="1:28" x14ac:dyDescent="0.25">
      <c r="A13" s="859">
        <f>$I$7</f>
        <v>2018</v>
      </c>
      <c r="B13" s="861"/>
      <c r="C13" s="971"/>
      <c r="D13" s="972"/>
      <c r="E13" s="971"/>
      <c r="F13" s="972"/>
      <c r="G13" s="971"/>
      <c r="H13" s="972"/>
      <c r="I13" s="892">
        <f>'LOB10 Net Loss &amp; LAE p33'!I13:J13+'LOB10 Net Loss &amp; LAE p33'!I29:J29+'LOB10 Net Loss &amp; LAE p33'!I45:J45</f>
        <v>0</v>
      </c>
      <c r="J13" s="893"/>
      <c r="K13" s="892">
        <f>'LOB10 Net Loss &amp; LAE p33'!K13:L13+'LOB10 Net Loss &amp; LAE p33'!K29:L29+'LOB10 Net Loss &amp; LAE p33'!K45:L45</f>
        <v>0</v>
      </c>
      <c r="L13" s="893"/>
      <c r="M13" s="892">
        <f>'LOB10 Net Loss &amp; LAE p33'!M13:N13+'LOB10 Net Loss &amp; LAE p33'!M29:N29+'LOB10 Net Loss &amp; LAE p33'!M45:N45</f>
        <v>0</v>
      </c>
      <c r="N13" s="893"/>
      <c r="O13" s="892">
        <f>'LOB10 Net Loss &amp; LAE p33'!O13:P13+'LOB10 Net Loss &amp; LAE p33'!O29:P29+'LOB10 Net Loss &amp; LAE p33'!O45:P45</f>
        <v>0</v>
      </c>
      <c r="P13" s="893"/>
      <c r="Q13" s="892">
        <f>'LOB10 Net Loss &amp; LAE p33'!Q13:R13+'LOB10 Net Loss &amp; LAE p33'!Q29:R29+'LOB10 Net Loss &amp; LAE p33'!Q45:R45</f>
        <v>0</v>
      </c>
      <c r="R13" s="893"/>
      <c r="S13" s="892">
        <f>'LOB10 Net Loss &amp; LAE p33'!S13:T13+'LOB10 Net Loss &amp; LAE p33'!S29:T29+'LOB10 Net Loss &amp; LAE p33'!S45:T45</f>
        <v>0</v>
      </c>
      <c r="T13" s="893"/>
      <c r="U13" s="892">
        <f>'LOB10 Net Loss &amp; LAE p33'!U13:V13+'LOB10 Net Loss &amp; LAE p33'!U29:V29+'LOB10 Net Loss &amp; LAE p33'!U45:V45</f>
        <v>0</v>
      </c>
      <c r="V13" s="893"/>
      <c r="W13" s="223">
        <f t="shared" si="0"/>
        <v>0</v>
      </c>
      <c r="X13" s="227">
        <f t="shared" si="1"/>
        <v>0</v>
      </c>
      <c r="Y13" s="973"/>
      <c r="Z13" s="974"/>
      <c r="AA13" s="894" t="str">
        <f>IF((Y13 = 0)," ",$U$13/Y13)</f>
        <v xml:space="preserve"> </v>
      </c>
      <c r="AB13" s="895"/>
    </row>
    <row r="14" spans="1:28" x14ac:dyDescent="0.25">
      <c r="A14" s="859">
        <f>$K$7</f>
        <v>2019</v>
      </c>
      <c r="B14" s="861"/>
      <c r="C14" s="971"/>
      <c r="D14" s="972"/>
      <c r="E14" s="971"/>
      <c r="F14" s="972"/>
      <c r="G14" s="971"/>
      <c r="H14" s="972"/>
      <c r="I14" s="971"/>
      <c r="J14" s="972"/>
      <c r="K14" s="892">
        <f>'LOB10 Net Loss &amp; LAE p33'!K14:L14+'LOB10 Net Loss &amp; LAE p33'!K30:L30+'LOB10 Net Loss &amp; LAE p33'!K46:L46</f>
        <v>0</v>
      </c>
      <c r="L14" s="893"/>
      <c r="M14" s="892">
        <f>'LOB10 Net Loss &amp; LAE p33'!M14:N14+'LOB10 Net Loss &amp; LAE p33'!M30:N30+'LOB10 Net Loss &amp; LAE p33'!M46:N46</f>
        <v>0</v>
      </c>
      <c r="N14" s="893"/>
      <c r="O14" s="892">
        <f>'LOB10 Net Loss &amp; LAE p33'!O14:P14+'LOB10 Net Loss &amp; LAE p33'!O30:P30+'LOB10 Net Loss &amp; LAE p33'!O46:P46</f>
        <v>0</v>
      </c>
      <c r="P14" s="893"/>
      <c r="Q14" s="892">
        <f>'LOB10 Net Loss &amp; LAE p33'!Q14:R14+'LOB10 Net Loss &amp; LAE p33'!Q30:R30+'LOB10 Net Loss &amp; LAE p33'!Q46:R46</f>
        <v>0</v>
      </c>
      <c r="R14" s="893"/>
      <c r="S14" s="892">
        <f>'LOB10 Net Loss &amp; LAE p33'!S14:T14+'LOB10 Net Loss &amp; LAE p33'!S30:T30+'LOB10 Net Loss &amp; LAE p33'!S46:T46</f>
        <v>0</v>
      </c>
      <c r="T14" s="893"/>
      <c r="U14" s="892">
        <f>'LOB10 Net Loss &amp; LAE p33'!U14:V14+'LOB10 Net Loss &amp; LAE p33'!U30:V30+'LOB10 Net Loss &amp; LAE p33'!U46:V46</f>
        <v>0</v>
      </c>
      <c r="V14" s="893"/>
      <c r="W14" s="223">
        <f t="shared" si="0"/>
        <v>0</v>
      </c>
      <c r="X14" s="227">
        <f t="shared" si="1"/>
        <v>0</v>
      </c>
      <c r="Y14" s="973"/>
      <c r="Z14" s="974"/>
      <c r="AA14" s="894" t="str">
        <f>IF((Y14 = 0)," ",$U$14/Y14)</f>
        <v xml:space="preserve"> </v>
      </c>
      <c r="AB14" s="895"/>
    </row>
    <row r="15" spans="1:28" x14ac:dyDescent="0.25">
      <c r="A15" s="859">
        <f>$M$7</f>
        <v>2020</v>
      </c>
      <c r="B15" s="861"/>
      <c r="C15" s="971"/>
      <c r="D15" s="972"/>
      <c r="E15" s="971"/>
      <c r="F15" s="972"/>
      <c r="G15" s="971"/>
      <c r="H15" s="972"/>
      <c r="I15" s="971"/>
      <c r="J15" s="972"/>
      <c r="K15" s="971"/>
      <c r="L15" s="972"/>
      <c r="M15" s="892">
        <f>'LOB10 Net Loss &amp; LAE p33'!M15:N15+'LOB10 Net Loss &amp; LAE p33'!M31:N31+'LOB10 Net Loss &amp; LAE p33'!M47:N47</f>
        <v>0</v>
      </c>
      <c r="N15" s="893"/>
      <c r="O15" s="892">
        <f>'LOB10 Net Loss &amp; LAE p33'!O15:P15+'LOB10 Net Loss &amp; LAE p33'!O31:P31+'LOB10 Net Loss &amp; LAE p33'!O47:P47</f>
        <v>0</v>
      </c>
      <c r="P15" s="893"/>
      <c r="Q15" s="892">
        <f>'LOB10 Net Loss &amp; LAE p33'!Q15:R15+'LOB10 Net Loss &amp; LAE p33'!Q31:R31+'LOB10 Net Loss &amp; LAE p33'!Q47:R47</f>
        <v>0</v>
      </c>
      <c r="R15" s="893"/>
      <c r="S15" s="892">
        <f>'LOB10 Net Loss &amp; LAE p33'!S15:T15+'LOB10 Net Loss &amp; LAE p33'!S31:T31+'LOB10 Net Loss &amp; LAE p33'!S47:T47</f>
        <v>0</v>
      </c>
      <c r="T15" s="893"/>
      <c r="U15" s="892">
        <f>'LOB10 Net Loss &amp; LAE p33'!U15:V15+'LOB10 Net Loss &amp; LAE p33'!U31:V31+'LOB10 Net Loss &amp; LAE p33'!U47:V47</f>
        <v>0</v>
      </c>
      <c r="V15" s="893"/>
      <c r="W15" s="223">
        <f t="shared" si="0"/>
        <v>0</v>
      </c>
      <c r="X15" s="227">
        <f t="shared" si="1"/>
        <v>0</v>
      </c>
      <c r="Y15" s="973"/>
      <c r="Z15" s="974"/>
      <c r="AA15" s="894" t="str">
        <f>IF((Y15 = 0)," ",$U$15/Y15)</f>
        <v xml:space="preserve"> </v>
      </c>
      <c r="AB15" s="895"/>
    </row>
    <row r="16" spans="1:28" x14ac:dyDescent="0.25">
      <c r="A16" s="859">
        <f>$O$7</f>
        <v>2021</v>
      </c>
      <c r="B16" s="861"/>
      <c r="C16" s="971"/>
      <c r="D16" s="972"/>
      <c r="E16" s="971"/>
      <c r="F16" s="972"/>
      <c r="G16" s="971"/>
      <c r="H16" s="972"/>
      <c r="I16" s="971"/>
      <c r="J16" s="972"/>
      <c r="K16" s="971"/>
      <c r="L16" s="972"/>
      <c r="M16" s="971"/>
      <c r="N16" s="972"/>
      <c r="O16" s="892">
        <f>'LOB10 Net Loss &amp; LAE p33'!O16:P16+'LOB10 Net Loss &amp; LAE p33'!O32:P32+'LOB10 Net Loss &amp; LAE p33'!O48:P48</f>
        <v>0</v>
      </c>
      <c r="P16" s="893"/>
      <c r="Q16" s="892">
        <f>'LOB10 Net Loss &amp; LAE p33'!Q16:R16+'LOB10 Net Loss &amp; LAE p33'!Q32:R32+'LOB10 Net Loss &amp; LAE p33'!Q48:R48</f>
        <v>0</v>
      </c>
      <c r="R16" s="893"/>
      <c r="S16" s="892">
        <f>'LOB10 Net Loss &amp; LAE p33'!S16:T16+'LOB10 Net Loss &amp; LAE p33'!S32:T32+'LOB10 Net Loss &amp; LAE p33'!S48:T48</f>
        <v>0</v>
      </c>
      <c r="T16" s="893"/>
      <c r="U16" s="892">
        <f>'LOB10 Net Loss &amp; LAE p33'!U16:V16+'LOB10 Net Loss &amp; LAE p33'!U32:V32+'LOB10 Net Loss &amp; LAE p33'!U48:V48</f>
        <v>0</v>
      </c>
      <c r="V16" s="893"/>
      <c r="W16" s="223">
        <f t="shared" si="0"/>
        <v>0</v>
      </c>
      <c r="X16" s="227">
        <f t="shared" si="1"/>
        <v>0</v>
      </c>
      <c r="Y16" s="973"/>
      <c r="Z16" s="974"/>
      <c r="AA16" s="894" t="str">
        <f>IF((Y16 = 0)," ",$U$16/Y16)</f>
        <v xml:space="preserve"> </v>
      </c>
      <c r="AB16" s="895"/>
    </row>
    <row r="17" spans="1:28" x14ac:dyDescent="0.25">
      <c r="A17" s="859">
        <f>$Q$7</f>
        <v>2022</v>
      </c>
      <c r="B17" s="861"/>
      <c r="C17" s="971"/>
      <c r="D17" s="972"/>
      <c r="E17" s="971"/>
      <c r="F17" s="972"/>
      <c r="G17" s="971"/>
      <c r="H17" s="972"/>
      <c r="I17" s="971"/>
      <c r="J17" s="972"/>
      <c r="K17" s="971"/>
      <c r="L17" s="972"/>
      <c r="M17" s="971"/>
      <c r="N17" s="972"/>
      <c r="O17" s="971"/>
      <c r="P17" s="972"/>
      <c r="Q17" s="892">
        <f>'LOB10 Net Loss &amp; LAE p33'!Q17:R17+'LOB10 Net Loss &amp; LAE p33'!Q33:R33+'LOB10 Net Loss &amp; LAE p33'!Q49:R49</f>
        <v>0</v>
      </c>
      <c r="R17" s="893"/>
      <c r="S17" s="892">
        <f>'LOB10 Net Loss &amp; LAE p33'!S17:T17+'LOB10 Net Loss &amp; LAE p33'!S33:T33+'LOB10 Net Loss &amp; LAE p33'!S49:T49</f>
        <v>0</v>
      </c>
      <c r="T17" s="893"/>
      <c r="U17" s="892">
        <f>'LOB10 Net Loss &amp; LAE p33'!U17:V17+'LOB10 Net Loss &amp; LAE p33'!U33:V33+'LOB10 Net Loss &amp; LAE p33'!U49:V49</f>
        <v>0</v>
      </c>
      <c r="V17" s="893"/>
      <c r="W17" s="223">
        <f t="shared" si="0"/>
        <v>0</v>
      </c>
      <c r="X17" s="227">
        <f t="shared" si="1"/>
        <v>0</v>
      </c>
      <c r="Y17" s="973"/>
      <c r="Z17" s="974"/>
      <c r="AA17" s="894" t="str">
        <f>IF((Y17 = 0)," ",$U$17/Y17)</f>
        <v xml:space="preserve"> </v>
      </c>
      <c r="AB17" s="895"/>
    </row>
    <row r="18" spans="1:28" x14ac:dyDescent="0.25">
      <c r="A18" s="859">
        <f>$S$7</f>
        <v>2023</v>
      </c>
      <c r="B18" s="861"/>
      <c r="C18" s="971"/>
      <c r="D18" s="972"/>
      <c r="E18" s="971"/>
      <c r="F18" s="972"/>
      <c r="G18" s="971"/>
      <c r="H18" s="972"/>
      <c r="I18" s="971"/>
      <c r="J18" s="972"/>
      <c r="K18" s="971"/>
      <c r="L18" s="972"/>
      <c r="M18" s="971"/>
      <c r="N18" s="972"/>
      <c r="O18" s="971"/>
      <c r="P18" s="972"/>
      <c r="Q18" s="971"/>
      <c r="R18" s="972"/>
      <c r="S18" s="892">
        <f>'LOB10 Net Loss &amp; LAE p33'!S18:T18+'LOB10 Net Loss &amp; LAE p33'!S34:T34+'LOB10 Net Loss &amp; LAE p33'!S50:T50</f>
        <v>0</v>
      </c>
      <c r="T18" s="893"/>
      <c r="U18" s="892">
        <f>'LOB10 Net Loss &amp; LAE p33'!U18:V18+'LOB10 Net Loss &amp; LAE p33'!U34:V34+'LOB10 Net Loss &amp; LAE p33'!U50:V50</f>
        <v>0</v>
      </c>
      <c r="V18" s="893"/>
      <c r="W18" s="223">
        <f t="shared" si="0"/>
        <v>0</v>
      </c>
      <c r="X18" s="228"/>
      <c r="Y18" s="973"/>
      <c r="Z18" s="974"/>
      <c r="AA18" s="894" t="str">
        <f>IF((Y18 = 0)," ",$U$18/Y18)</f>
        <v xml:space="preserve"> </v>
      </c>
      <c r="AB18" s="895"/>
    </row>
    <row r="19" spans="1:28" ht="15.75" thickBot="1" x14ac:dyDescent="0.3">
      <c r="A19" s="857">
        <f>$U$7</f>
        <v>2024</v>
      </c>
      <c r="B19" s="896"/>
      <c r="C19" s="983"/>
      <c r="D19" s="984"/>
      <c r="E19" s="983"/>
      <c r="F19" s="984"/>
      <c r="G19" s="983"/>
      <c r="H19" s="984"/>
      <c r="I19" s="983"/>
      <c r="J19" s="984"/>
      <c r="K19" s="983"/>
      <c r="L19" s="984"/>
      <c r="M19" s="975"/>
      <c r="N19" s="976"/>
      <c r="O19" s="975"/>
      <c r="P19" s="976"/>
      <c r="Q19" s="975"/>
      <c r="R19" s="976"/>
      <c r="S19" s="975"/>
      <c r="T19" s="976"/>
      <c r="U19" s="892">
        <f>'LOB10 Net Loss &amp; LAE p33'!U19:V19+'LOB10 Net Loss &amp; LAE p33'!U35:V35+'LOB10 Net Loss &amp; LAE p33'!U51:V51</f>
        <v>0</v>
      </c>
      <c r="V19" s="893"/>
      <c r="W19" s="229"/>
      <c r="X19" s="230"/>
      <c r="Y19" s="978"/>
      <c r="Z19" s="979"/>
      <c r="AA19" s="980" t="str">
        <f>IF((Y19 = 0)," ",$U$19/Y19)</f>
        <v xml:space="preserve"> </v>
      </c>
      <c r="AB19" s="981"/>
    </row>
    <row r="22" spans="1:28" x14ac:dyDescent="0.25">
      <c r="B22" s="104" t="s">
        <v>348</v>
      </c>
      <c r="C22" s="104"/>
      <c r="D22" s="104"/>
      <c r="E22" s="104"/>
      <c r="F22" s="104"/>
      <c r="G22" s="104"/>
      <c r="H22" s="104"/>
      <c r="I22" s="104"/>
      <c r="J22" s="104"/>
      <c r="K22" s="104"/>
      <c r="L22" s="104"/>
    </row>
    <row r="23" spans="1:28" x14ac:dyDescent="0.25">
      <c r="B23" s="982" t="s">
        <v>392</v>
      </c>
      <c r="C23" s="982"/>
      <c r="D23" s="982"/>
      <c r="E23" s="982"/>
      <c r="F23" s="982"/>
      <c r="G23" s="982"/>
      <c r="H23" s="982"/>
      <c r="I23" s="982"/>
      <c r="J23" s="982"/>
      <c r="K23" s="982"/>
      <c r="L23" s="982"/>
      <c r="M23" s="982"/>
      <c r="N23" s="982"/>
      <c r="O23" s="982"/>
      <c r="P23" s="982"/>
      <c r="Q23" s="982"/>
      <c r="R23" s="982"/>
      <c r="S23" s="982"/>
      <c r="T23" s="982"/>
      <c r="U23" s="982"/>
      <c r="V23" s="982"/>
      <c r="W23" s="982"/>
      <c r="X23" s="982"/>
      <c r="Y23" s="282"/>
      <c r="Z23" s="282"/>
    </row>
  </sheetData>
  <mergeCells count="154">
    <mergeCell ref="S19:T19"/>
    <mergeCell ref="U19:V19"/>
    <mergeCell ref="Y19:Z19"/>
    <mergeCell ref="AA19:AB19"/>
    <mergeCell ref="B23:X23"/>
    <mergeCell ref="Y23:Z23"/>
    <mergeCell ref="AA18:AB18"/>
    <mergeCell ref="A19:B19"/>
    <mergeCell ref="C19:D19"/>
    <mergeCell ref="E19:F19"/>
    <mergeCell ref="G19:H19"/>
    <mergeCell ref="I19:J19"/>
    <mergeCell ref="K19:L19"/>
    <mergeCell ref="M19:N19"/>
    <mergeCell ref="O19:P19"/>
    <mergeCell ref="Q19:R19"/>
    <mergeCell ref="M18:N18"/>
    <mergeCell ref="O18:P18"/>
    <mergeCell ref="Q18:R18"/>
    <mergeCell ref="S18:T18"/>
    <mergeCell ref="U18:V18"/>
    <mergeCell ref="Y18:Z18"/>
    <mergeCell ref="S17:T17"/>
    <mergeCell ref="U17:V17"/>
    <mergeCell ref="Y17:Z17"/>
    <mergeCell ref="AA17:AB17"/>
    <mergeCell ref="A18:B18"/>
    <mergeCell ref="C18:D18"/>
    <mergeCell ref="E18:F18"/>
    <mergeCell ref="G18:H18"/>
    <mergeCell ref="I18:J18"/>
    <mergeCell ref="K18:L18"/>
    <mergeCell ref="A17:B17"/>
    <mergeCell ref="C17:D17"/>
    <mergeCell ref="E17:F17"/>
    <mergeCell ref="G17:H17"/>
    <mergeCell ref="I17:J17"/>
    <mergeCell ref="K17:L17"/>
    <mergeCell ref="M17:N17"/>
    <mergeCell ref="O17:P17"/>
    <mergeCell ref="Q17:R17"/>
    <mergeCell ref="S15:T15"/>
    <mergeCell ref="U15:V15"/>
    <mergeCell ref="Y15:Z15"/>
    <mergeCell ref="AA15:AB15"/>
    <mergeCell ref="A16:B16"/>
    <mergeCell ref="C16:D16"/>
    <mergeCell ref="E16:F16"/>
    <mergeCell ref="G16:H16"/>
    <mergeCell ref="I16:J16"/>
    <mergeCell ref="K16:L16"/>
    <mergeCell ref="AA16:AB16"/>
    <mergeCell ref="M16:N16"/>
    <mergeCell ref="O16:P16"/>
    <mergeCell ref="Q16:R16"/>
    <mergeCell ref="S16:T16"/>
    <mergeCell ref="U16:V16"/>
    <mergeCell ref="Y16:Z16"/>
    <mergeCell ref="A15:B15"/>
    <mergeCell ref="C15:D15"/>
    <mergeCell ref="E15:F15"/>
    <mergeCell ref="G15:H15"/>
    <mergeCell ref="I15:J15"/>
    <mergeCell ref="K15:L15"/>
    <mergeCell ref="M15:N15"/>
    <mergeCell ref="O15:P15"/>
    <mergeCell ref="Q15:R15"/>
    <mergeCell ref="S13:T13"/>
    <mergeCell ref="U13:V13"/>
    <mergeCell ref="Y13:Z13"/>
    <mergeCell ref="AA13:AB13"/>
    <mergeCell ref="A14:B14"/>
    <mergeCell ref="C14:D14"/>
    <mergeCell ref="E14:F14"/>
    <mergeCell ref="G14:H14"/>
    <mergeCell ref="I14:J14"/>
    <mergeCell ref="K14:L14"/>
    <mergeCell ref="AA14:AB14"/>
    <mergeCell ref="M14:N14"/>
    <mergeCell ref="O14:P14"/>
    <mergeCell ref="Q14:R14"/>
    <mergeCell ref="S14:T14"/>
    <mergeCell ref="U14:V14"/>
    <mergeCell ref="Y14:Z14"/>
    <mergeCell ref="A13:B13"/>
    <mergeCell ref="C13:D13"/>
    <mergeCell ref="E13:F13"/>
    <mergeCell ref="G13:H13"/>
    <mergeCell ref="I13:J13"/>
    <mergeCell ref="K13:L13"/>
    <mergeCell ref="M13:N13"/>
    <mergeCell ref="O13:P13"/>
    <mergeCell ref="Q13:R13"/>
    <mergeCell ref="Y11:Z11"/>
    <mergeCell ref="AA11:AB11"/>
    <mergeCell ref="A12:B12"/>
    <mergeCell ref="C12:D12"/>
    <mergeCell ref="E12:F12"/>
    <mergeCell ref="G12:H12"/>
    <mergeCell ref="I12:J12"/>
    <mergeCell ref="K12:L12"/>
    <mergeCell ref="AA12:AB12"/>
    <mergeCell ref="M12:N12"/>
    <mergeCell ref="O12:P12"/>
    <mergeCell ref="Q12:R12"/>
    <mergeCell ref="S12:T12"/>
    <mergeCell ref="U12:V12"/>
    <mergeCell ref="Y12:Z12"/>
    <mergeCell ref="AA10:AB10"/>
    <mergeCell ref="A11:B11"/>
    <mergeCell ref="C11:D11"/>
    <mergeCell ref="E11:F11"/>
    <mergeCell ref="G11:H11"/>
    <mergeCell ref="I11:J11"/>
    <mergeCell ref="K11:L11"/>
    <mergeCell ref="M11:N11"/>
    <mergeCell ref="O11:P11"/>
    <mergeCell ref="Q11:R11"/>
    <mergeCell ref="M10:N10"/>
    <mergeCell ref="O10:P10"/>
    <mergeCell ref="Q10:R10"/>
    <mergeCell ref="S10:T10"/>
    <mergeCell ref="U10:V10"/>
    <mergeCell ref="Y10:Z10"/>
    <mergeCell ref="A10:B10"/>
    <mergeCell ref="C10:D10"/>
    <mergeCell ref="E10:F10"/>
    <mergeCell ref="G10:H10"/>
    <mergeCell ref="I10:J10"/>
    <mergeCell ref="K10:L10"/>
    <mergeCell ref="S11:T11"/>
    <mergeCell ref="U11:V11"/>
    <mergeCell ref="A1:P1"/>
    <mergeCell ref="Q1:S1"/>
    <mergeCell ref="A2:AB2"/>
    <mergeCell ref="A3:N4"/>
    <mergeCell ref="O3:AB4"/>
    <mergeCell ref="A6:B9"/>
    <mergeCell ref="D6:V6"/>
    <mergeCell ref="W6:X6"/>
    <mergeCell ref="Y6:Z9"/>
    <mergeCell ref="AA6:AB9"/>
    <mergeCell ref="O7:P9"/>
    <mergeCell ref="Q7:R9"/>
    <mergeCell ref="S7:T9"/>
    <mergeCell ref="U7:V9"/>
    <mergeCell ref="W7:W9"/>
    <mergeCell ref="X7:X9"/>
    <mergeCell ref="C7:D9"/>
    <mergeCell ref="E7:F9"/>
    <mergeCell ref="G7:H9"/>
    <mergeCell ref="I7:J9"/>
    <mergeCell ref="K7:L9"/>
    <mergeCell ref="M7:N9"/>
  </mergeCells>
  <printOptions horizontalCentered="1"/>
  <pageMargins left="0.5" right="0.5" top="0.5" bottom="0.5" header="0.3" footer="0.3"/>
  <pageSetup paperSize="5" scale="76" orientation="landscape" horizontalDpi="300" verticalDpi="300" r:id="rId1"/>
  <headerFooter scaleWithDoc="0">
    <oddFooter>&amp;R34.</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1:T58"/>
  <sheetViews>
    <sheetView showGridLines="0" topLeftCell="B1" workbookViewId="0">
      <selection activeCell="B34" sqref="B34:J34"/>
    </sheetView>
  </sheetViews>
  <sheetFormatPr defaultRowHeight="15" x14ac:dyDescent="0.25"/>
  <cols>
    <col min="1" max="1" width="3" customWidth="1"/>
    <col min="10" max="10" width="36.7109375" customWidth="1"/>
    <col min="11" max="11" width="12.28515625" customWidth="1"/>
  </cols>
  <sheetData>
    <row r="1" spans="1:20" x14ac:dyDescent="0.25">
      <c r="A1" s="243"/>
      <c r="B1" s="995" t="s">
        <v>12</v>
      </c>
      <c r="C1" s="274"/>
      <c r="D1" s="274"/>
      <c r="E1" s="274"/>
      <c r="F1" s="996">
        <f>+Jurat!A3</f>
        <v>45657</v>
      </c>
      <c r="G1" s="997"/>
      <c r="H1" s="274"/>
      <c r="I1" s="274"/>
      <c r="J1" s="274"/>
      <c r="K1" s="244"/>
    </row>
    <row r="2" spans="1:20" ht="15.75" thickBot="1" x14ac:dyDescent="0.3">
      <c r="A2" s="245"/>
      <c r="B2" s="998" t="str">
        <f>+Jurat!B5</f>
        <v>NAME</v>
      </c>
      <c r="C2" s="998"/>
      <c r="D2" s="998"/>
      <c r="E2" s="998"/>
      <c r="F2" s="998"/>
      <c r="G2" s="998"/>
      <c r="H2" s="998"/>
      <c r="I2" s="998"/>
      <c r="J2" s="998"/>
      <c r="K2" s="999"/>
    </row>
    <row r="3" spans="1:20" x14ac:dyDescent="0.25">
      <c r="A3" s="1000" t="s">
        <v>349</v>
      </c>
      <c r="B3" s="1001"/>
      <c r="C3" s="1001"/>
      <c r="D3" s="1001"/>
      <c r="E3" s="1001"/>
      <c r="F3" s="1001"/>
      <c r="G3" s="1001"/>
      <c r="H3" s="1001"/>
      <c r="I3" s="1001"/>
      <c r="J3" s="1001"/>
      <c r="K3" s="1002"/>
    </row>
    <row r="4" spans="1:20" x14ac:dyDescent="0.25">
      <c r="A4" s="1003"/>
      <c r="B4" s="1004"/>
      <c r="C4" s="1004"/>
      <c r="D4" s="1004"/>
      <c r="E4" s="1004"/>
      <c r="F4" s="1004"/>
      <c r="G4" s="1004"/>
      <c r="H4" s="1004"/>
      <c r="I4" s="1004"/>
      <c r="J4" s="1004"/>
      <c r="K4" s="1005"/>
    </row>
    <row r="5" spans="1:20" ht="15.75" x14ac:dyDescent="0.25">
      <c r="A5" s="1006" t="s">
        <v>466</v>
      </c>
      <c r="B5" s="1007"/>
      <c r="C5" s="1007"/>
      <c r="D5" s="1007"/>
      <c r="E5" s="1007"/>
      <c r="F5" s="1007"/>
      <c r="G5" s="1007"/>
      <c r="H5" s="1007"/>
      <c r="I5" s="1007"/>
      <c r="J5" s="1007"/>
      <c r="K5" s="1008"/>
    </row>
    <row r="6" spans="1:20" x14ac:dyDescent="0.25">
      <c r="A6" s="246">
        <v>1</v>
      </c>
      <c r="B6" s="993" t="s">
        <v>350</v>
      </c>
      <c r="C6" s="993"/>
      <c r="D6" s="993"/>
      <c r="E6" s="993"/>
      <c r="F6" s="993"/>
      <c r="G6" s="993"/>
      <c r="H6" s="993"/>
      <c r="I6" s="993"/>
      <c r="J6" s="994"/>
      <c r="K6" s="247">
        <f>+'BS p2'!F33-('BS p2'!F58+'BS p2'!F67)</f>
        <v>0</v>
      </c>
    </row>
    <row r="7" spans="1:20" x14ac:dyDescent="0.25">
      <c r="A7" s="246">
        <v>2</v>
      </c>
      <c r="B7" s="993" t="s">
        <v>351</v>
      </c>
      <c r="C7" s="993"/>
      <c r="D7" s="993"/>
      <c r="E7" s="993"/>
      <c r="F7" s="993"/>
      <c r="G7" s="993"/>
      <c r="H7" s="993"/>
      <c r="I7" s="993"/>
      <c r="J7" s="994"/>
      <c r="K7" s="248">
        <f>+'BS p2'!H33-('BS p2'!H58+'BS p2'!H67)</f>
        <v>0</v>
      </c>
    </row>
    <row r="8" spans="1:20" x14ac:dyDescent="0.25">
      <c r="A8" s="246">
        <v>3</v>
      </c>
      <c r="B8" s="993" t="s">
        <v>421</v>
      </c>
      <c r="C8" s="993"/>
      <c r="D8" s="993"/>
      <c r="E8" s="993"/>
      <c r="F8" s="993"/>
      <c r="G8" s="993"/>
      <c r="H8" s="993"/>
      <c r="I8" s="993"/>
      <c r="J8" s="994"/>
      <c r="K8" s="248">
        <f>'BS p2'!F40-('Unpaid Losses &amp; LAE p11'!H23+'Unpaid Losses &amp; LAE p11'!J23)</f>
        <v>0</v>
      </c>
    </row>
    <row r="9" spans="1:20" x14ac:dyDescent="0.25">
      <c r="A9" s="246">
        <v>4</v>
      </c>
      <c r="B9" s="993" t="s">
        <v>422</v>
      </c>
      <c r="C9" s="993"/>
      <c r="D9" s="993"/>
      <c r="E9" s="993"/>
      <c r="F9" s="993"/>
      <c r="G9" s="993"/>
      <c r="H9" s="993"/>
      <c r="I9" s="993"/>
      <c r="J9" s="994"/>
      <c r="K9" s="248">
        <f>'BS p2'!F41-('Unpaid Losses &amp; LAE p11'!H45+'Unpaid Losses &amp; LAE p11'!J45)</f>
        <v>0</v>
      </c>
    </row>
    <row r="10" spans="1:20" x14ac:dyDescent="0.25">
      <c r="A10" s="246">
        <v>5</v>
      </c>
      <c r="B10" s="993" t="s">
        <v>423</v>
      </c>
      <c r="C10" s="993"/>
      <c r="D10" s="993"/>
      <c r="E10" s="993"/>
      <c r="F10" s="993"/>
      <c r="G10" s="993"/>
      <c r="H10" s="993"/>
      <c r="I10" s="993"/>
      <c r="J10" s="994"/>
      <c r="K10" s="248">
        <f>+'BS p2'!F20-('Unpaid Losses &amp; LAE p11'!I23+'Unpaid Losses &amp; LAE p11'!K23+'Unpaid Losses &amp; LAE p11'!I45+'Unpaid Losses &amp; LAE p11'!K45)</f>
        <v>0</v>
      </c>
    </row>
    <row r="11" spans="1:20" x14ac:dyDescent="0.25">
      <c r="A11" s="246">
        <v>6</v>
      </c>
      <c r="B11" s="993" t="s">
        <v>424</v>
      </c>
      <c r="C11" s="993"/>
      <c r="D11" s="993"/>
      <c r="E11" s="993"/>
      <c r="F11" s="993"/>
      <c r="G11" s="993"/>
      <c r="H11" s="993"/>
      <c r="I11" s="993"/>
      <c r="J11" s="994"/>
      <c r="K11" s="248">
        <f>+'BS p2'!F20-'Reinsurance p9'!F63</f>
        <v>0</v>
      </c>
    </row>
    <row r="12" spans="1:20" x14ac:dyDescent="0.25">
      <c r="A12" s="246">
        <v>7</v>
      </c>
      <c r="B12" s="993" t="s">
        <v>425</v>
      </c>
      <c r="C12" s="993"/>
      <c r="D12" s="993"/>
      <c r="E12" s="993"/>
      <c r="F12" s="993"/>
      <c r="G12" s="993"/>
      <c r="H12" s="993"/>
      <c r="I12" s="993"/>
      <c r="J12" s="994"/>
      <c r="K12" s="248">
        <f>'BS p2'!F21-'Reinsurance p9'!E63</f>
        <v>0</v>
      </c>
      <c r="L12" s="213"/>
      <c r="M12" s="213"/>
      <c r="N12" s="213"/>
      <c r="O12" s="213"/>
      <c r="P12" s="213"/>
      <c r="Q12" s="213"/>
      <c r="R12" s="213"/>
      <c r="S12" s="213"/>
      <c r="T12" s="213"/>
    </row>
    <row r="13" spans="1:20" x14ac:dyDescent="0.25">
      <c r="A13" s="246">
        <v>8</v>
      </c>
      <c r="B13" s="993" t="s">
        <v>426</v>
      </c>
      <c r="C13" s="993"/>
      <c r="D13" s="993"/>
      <c r="E13" s="993"/>
      <c r="F13" s="993"/>
      <c r="G13" s="993"/>
      <c r="H13" s="993"/>
      <c r="I13" s="993"/>
      <c r="J13" s="994"/>
      <c r="K13" s="248">
        <f>'BS p2'!F23-'Reinsurance p9'!I63</f>
        <v>0</v>
      </c>
    </row>
    <row r="14" spans="1:20" x14ac:dyDescent="0.25">
      <c r="A14" s="246">
        <v>9</v>
      </c>
      <c r="B14" s="993" t="s">
        <v>352</v>
      </c>
      <c r="C14" s="993"/>
      <c r="D14" s="993"/>
      <c r="E14" s="993"/>
      <c r="F14" s="993"/>
      <c r="G14" s="993"/>
      <c r="H14" s="993"/>
      <c r="I14" s="993"/>
      <c r="J14" s="994"/>
      <c r="K14" s="248">
        <f>'BS p2'!F68-'IS p3'!F48</f>
        <v>0</v>
      </c>
    </row>
    <row r="15" spans="1:20" x14ac:dyDescent="0.25">
      <c r="A15" s="246">
        <v>10</v>
      </c>
      <c r="B15" s="993" t="s">
        <v>353</v>
      </c>
      <c r="C15" s="993"/>
      <c r="D15" s="993"/>
      <c r="E15" s="993"/>
      <c r="F15" s="993"/>
      <c r="G15" s="993"/>
      <c r="H15" s="993"/>
      <c r="I15" s="993"/>
      <c r="J15" s="994"/>
      <c r="K15" s="248">
        <f>+'BS p2'!H63-'IS p3'!H48</f>
        <v>0</v>
      </c>
    </row>
    <row r="16" spans="1:20" x14ac:dyDescent="0.25">
      <c r="A16" s="246">
        <v>11</v>
      </c>
      <c r="B16" s="993" t="s">
        <v>354</v>
      </c>
      <c r="C16" s="993"/>
      <c r="D16" s="993"/>
      <c r="E16" s="993"/>
      <c r="F16" s="993"/>
      <c r="G16" s="993"/>
      <c r="H16" s="993"/>
      <c r="I16" s="993"/>
      <c r="J16" s="994"/>
      <c r="K16" s="248">
        <f>+'BS p2'!H67-'IS p3'!F36</f>
        <v>0</v>
      </c>
    </row>
    <row r="17" spans="1:11" x14ac:dyDescent="0.25">
      <c r="A17" s="246">
        <v>12</v>
      </c>
      <c r="B17" s="993" t="s">
        <v>427</v>
      </c>
      <c r="C17" s="993"/>
      <c r="D17" s="993"/>
      <c r="E17" s="993"/>
      <c r="F17" s="993"/>
      <c r="G17" s="993"/>
      <c r="H17" s="993"/>
      <c r="I17" s="993"/>
      <c r="J17" s="994"/>
      <c r="K17" s="248">
        <f>'BS p2'!F46-('BS p2'!H46+'BS p2'!F23-'BS p2'!H23-'IS p3'!F9)</f>
        <v>0</v>
      </c>
    </row>
    <row r="18" spans="1:11" x14ac:dyDescent="0.25">
      <c r="A18" s="246">
        <v>13</v>
      </c>
      <c r="B18" s="993" t="s">
        <v>428</v>
      </c>
      <c r="C18" s="993"/>
      <c r="D18" s="993"/>
      <c r="E18" s="993"/>
      <c r="F18" s="993"/>
      <c r="G18" s="993"/>
      <c r="H18" s="993"/>
      <c r="I18" s="993"/>
      <c r="J18" s="994"/>
      <c r="K18" s="248">
        <f>'IS p3'!F8-'Premium p8'!Q21</f>
        <v>0</v>
      </c>
    </row>
    <row r="19" spans="1:11" x14ac:dyDescent="0.25">
      <c r="A19" s="246">
        <v>14</v>
      </c>
      <c r="B19" s="993" t="s">
        <v>429</v>
      </c>
      <c r="C19" s="993"/>
      <c r="D19" s="993"/>
      <c r="E19" s="993"/>
      <c r="F19" s="993"/>
      <c r="G19" s="993"/>
      <c r="H19" s="993"/>
      <c r="I19" s="993"/>
      <c r="J19" s="994"/>
      <c r="K19" s="248">
        <f>'IS p3'!F15-'Loss &amp; LAE Pd &amp; Incurred p12'!N23</f>
        <v>0</v>
      </c>
    </row>
    <row r="20" spans="1:11" x14ac:dyDescent="0.25">
      <c r="A20" s="246">
        <v>15</v>
      </c>
      <c r="B20" s="993" t="s">
        <v>430</v>
      </c>
      <c r="C20" s="993"/>
      <c r="D20" s="993"/>
      <c r="E20" s="993"/>
      <c r="F20" s="993"/>
      <c r="G20" s="993"/>
      <c r="H20" s="993"/>
      <c r="I20" s="993"/>
      <c r="J20" s="994"/>
      <c r="K20" s="248">
        <f>'IS p3'!F16-'Loss &amp; LAE Pd &amp; Incurred p12'!N45</f>
        <v>0</v>
      </c>
    </row>
    <row r="21" spans="1:11" x14ac:dyDescent="0.25">
      <c r="A21" s="246">
        <v>16</v>
      </c>
      <c r="B21" s="993" t="s">
        <v>464</v>
      </c>
      <c r="C21" s="993"/>
      <c r="D21" s="993"/>
      <c r="E21" s="993"/>
      <c r="F21" s="993"/>
      <c r="G21" s="993"/>
      <c r="H21" s="993"/>
      <c r="I21" s="993"/>
      <c r="J21" s="994"/>
      <c r="K21" s="248">
        <f>'IS p3'!F31-'IS p3'!F37</f>
        <v>0</v>
      </c>
    </row>
    <row r="22" spans="1:11" x14ac:dyDescent="0.25">
      <c r="A22" s="246">
        <v>17</v>
      </c>
      <c r="B22" s="993" t="s">
        <v>465</v>
      </c>
      <c r="C22" s="993"/>
      <c r="D22" s="993"/>
      <c r="E22" s="993"/>
      <c r="F22" s="993"/>
      <c r="G22" s="993"/>
      <c r="H22" s="993"/>
      <c r="I22" s="993"/>
      <c r="J22" s="994"/>
      <c r="K22" s="248">
        <f>'IS p3'!H31-'IS p3'!H37</f>
        <v>0</v>
      </c>
    </row>
    <row r="23" spans="1:11" x14ac:dyDescent="0.25">
      <c r="A23" s="246">
        <v>18</v>
      </c>
      <c r="B23" s="993" t="s">
        <v>355</v>
      </c>
      <c r="C23" s="993"/>
      <c r="D23" s="993"/>
      <c r="E23" s="993"/>
      <c r="F23" s="993"/>
      <c r="G23" s="993"/>
      <c r="H23" s="993"/>
      <c r="I23" s="993"/>
      <c r="J23" s="994"/>
      <c r="K23" s="248">
        <f>'IS p3'!F36-'IS p3'!H47</f>
        <v>0</v>
      </c>
    </row>
    <row r="24" spans="1:11" x14ac:dyDescent="0.25">
      <c r="A24" s="246">
        <v>19</v>
      </c>
      <c r="B24" s="993" t="s">
        <v>431</v>
      </c>
      <c r="C24" s="993"/>
      <c r="D24" s="993"/>
      <c r="E24" s="993"/>
      <c r="F24" s="993"/>
      <c r="G24" s="993"/>
      <c r="H24" s="993"/>
      <c r="I24" s="993"/>
      <c r="J24" s="994"/>
      <c r="K24" s="248">
        <f>'Reinsurance p9'!F63-('Unpaid Losses &amp; LAE p11'!I23+'Unpaid Losses &amp; LAE p11'!K23+'Unpaid Losses &amp; LAE p11'!I45+'Unpaid Losses &amp; LAE p11'!K45)</f>
        <v>0</v>
      </c>
    </row>
    <row r="25" spans="1:11" x14ac:dyDescent="0.25">
      <c r="A25" s="246">
        <v>20</v>
      </c>
      <c r="B25" s="993" t="s">
        <v>432</v>
      </c>
      <c r="C25" s="993"/>
      <c r="D25" s="993"/>
      <c r="E25" s="993"/>
      <c r="F25" s="993"/>
      <c r="G25" s="993"/>
      <c r="H25" s="993"/>
      <c r="I25" s="993"/>
      <c r="J25" s="994"/>
      <c r="K25" s="248">
        <f>'Reinsurance p9'!G63-'Premium p8'!O21</f>
        <v>0</v>
      </c>
    </row>
    <row r="26" spans="1:11" x14ac:dyDescent="0.25">
      <c r="A26" s="246">
        <v>21</v>
      </c>
      <c r="B26" s="993" t="s">
        <v>433</v>
      </c>
      <c r="C26" s="993"/>
      <c r="D26" s="993"/>
      <c r="E26" s="993"/>
      <c r="F26" s="993"/>
      <c r="G26" s="993"/>
      <c r="H26" s="993"/>
      <c r="I26" s="993"/>
      <c r="J26" s="994"/>
      <c r="K26" s="248">
        <f>+'Premium p8'!M21-'Reinsurance p9'!G31</f>
        <v>0</v>
      </c>
    </row>
    <row r="27" spans="1:11" x14ac:dyDescent="0.25">
      <c r="A27" s="246">
        <v>22</v>
      </c>
      <c r="B27" s="993" t="s">
        <v>434</v>
      </c>
      <c r="C27" s="993"/>
      <c r="D27" s="993"/>
      <c r="E27" s="993"/>
      <c r="F27" s="993"/>
      <c r="G27" s="993"/>
      <c r="H27" s="993"/>
      <c r="I27" s="993"/>
      <c r="J27" s="994"/>
      <c r="K27" s="248">
        <f>('Unpaid Losses &amp; LAE p11'!H13-'Unpaid Losses &amp; LAE p11'!I13+'Unpaid Losses &amp; LAE p11'!H35-'Unpaid Losses &amp; LAE p11'!I35)-('LOB1 Net Loss &amp; LAE p15'!U36)</f>
        <v>0</v>
      </c>
    </row>
    <row r="28" spans="1:11" x14ac:dyDescent="0.25">
      <c r="A28" s="246">
        <v>23</v>
      </c>
      <c r="B28" s="993" t="s">
        <v>435</v>
      </c>
      <c r="C28" s="993"/>
      <c r="D28" s="993"/>
      <c r="E28" s="993"/>
      <c r="F28" s="993"/>
      <c r="G28" s="993"/>
      <c r="H28" s="993"/>
      <c r="I28" s="993"/>
      <c r="J28" s="994"/>
      <c r="K28" s="248">
        <f>('Unpaid Losses &amp; LAE p11'!J13-'Unpaid Losses &amp; LAE p11'!K13+'Unpaid Losses &amp; LAE p11'!J35-'Unpaid Losses &amp; LAE p11'!K35)-('LOB1 Net Loss &amp; LAE p15'!U52)</f>
        <v>0</v>
      </c>
    </row>
    <row r="29" spans="1:11" x14ac:dyDescent="0.25">
      <c r="A29" s="246">
        <v>24</v>
      </c>
      <c r="B29" s="993" t="s">
        <v>436</v>
      </c>
      <c r="C29" s="993"/>
      <c r="D29" s="993"/>
      <c r="E29" s="993"/>
      <c r="F29" s="993"/>
      <c r="G29" s="993"/>
      <c r="H29" s="993"/>
      <c r="I29" s="993"/>
      <c r="J29" s="994"/>
      <c r="K29" s="248">
        <f>'Unpaid Losses &amp; LAE p11'!M13-'Loss &amp; LAE Pd &amp; Incurred p12'!L13</f>
        <v>0</v>
      </c>
    </row>
    <row r="30" spans="1:11" x14ac:dyDescent="0.25">
      <c r="A30" s="246">
        <v>26</v>
      </c>
      <c r="B30" s="993" t="s">
        <v>446</v>
      </c>
      <c r="C30" s="993"/>
      <c r="D30" s="993"/>
      <c r="E30" s="993"/>
      <c r="F30" s="993"/>
      <c r="G30" s="993"/>
      <c r="H30" s="993"/>
      <c r="I30" s="993"/>
      <c r="J30" s="994"/>
      <c r="K30" s="248">
        <f>('Unpaid Losses &amp; LAE p11'!H14-'Unpaid Losses &amp; LAE p11'!I14+'Unpaid Losses &amp; LAE p11'!H36-'Unpaid Losses &amp; LAE p11'!I36)-'LOB2 Net Loss &amp; LAE p 17'!U36</f>
        <v>0</v>
      </c>
    </row>
    <row r="31" spans="1:11" x14ac:dyDescent="0.25">
      <c r="A31" s="246">
        <v>27</v>
      </c>
      <c r="B31" s="993" t="s">
        <v>447</v>
      </c>
      <c r="C31" s="993"/>
      <c r="D31" s="993"/>
      <c r="E31" s="993"/>
      <c r="F31" s="993"/>
      <c r="G31" s="993"/>
      <c r="H31" s="993"/>
      <c r="I31" s="993"/>
      <c r="J31" s="994"/>
      <c r="K31" s="248">
        <f>('Unpaid Losses &amp; LAE p11'!J14-'Unpaid Losses &amp; LAE p11'!K14+'Unpaid Losses &amp; LAE p11'!J36-'Unpaid Losses &amp; LAE p11'!K36)-'LOB2 Net Loss &amp; LAE p 17'!U52</f>
        <v>0</v>
      </c>
    </row>
    <row r="32" spans="1:11" x14ac:dyDescent="0.25">
      <c r="A32" s="246">
        <v>28</v>
      </c>
      <c r="B32" s="993" t="s">
        <v>437</v>
      </c>
      <c r="C32" s="993"/>
      <c r="D32" s="993"/>
      <c r="E32" s="993"/>
      <c r="F32" s="993"/>
      <c r="G32" s="993"/>
      <c r="H32" s="993"/>
      <c r="I32" s="993"/>
      <c r="J32" s="994"/>
      <c r="K32" s="248">
        <f>'Unpaid Losses &amp; LAE p11'!M14-'Loss &amp; LAE Pd &amp; Incurred p12'!L14</f>
        <v>0</v>
      </c>
    </row>
    <row r="33" spans="1:11" x14ac:dyDescent="0.25">
      <c r="A33" s="246">
        <v>30</v>
      </c>
      <c r="B33" s="993" t="s">
        <v>448</v>
      </c>
      <c r="C33" s="993"/>
      <c r="D33" s="993"/>
      <c r="E33" s="993"/>
      <c r="F33" s="993"/>
      <c r="G33" s="993"/>
      <c r="H33" s="993"/>
      <c r="I33" s="993"/>
      <c r="J33" s="994"/>
      <c r="K33" s="248">
        <f>('Unpaid Losses &amp; LAE p11'!H15-'Unpaid Losses &amp; LAE p11'!I15+'Unpaid Losses &amp; LAE p11'!H37-'Unpaid Losses &amp; LAE p11'!I37)-'LOB3 Net Loss &amp; LAE p 19'!U36</f>
        <v>0</v>
      </c>
    </row>
    <row r="34" spans="1:11" x14ac:dyDescent="0.25">
      <c r="A34" s="246">
        <v>31</v>
      </c>
      <c r="B34" s="993" t="s">
        <v>449</v>
      </c>
      <c r="C34" s="993"/>
      <c r="D34" s="993"/>
      <c r="E34" s="993"/>
      <c r="F34" s="993"/>
      <c r="G34" s="993"/>
      <c r="H34" s="993"/>
      <c r="I34" s="993"/>
      <c r="J34" s="993"/>
      <c r="K34" s="248">
        <f>('Unpaid Losses &amp; LAE p11'!J15-'Unpaid Losses &amp; LAE p11'!K15+'Unpaid Losses &amp; LAE p11'!J37-'Unpaid Losses &amp; LAE p11'!K37)-('LOB3 Net Loss &amp; LAE p 19'!U52)</f>
        <v>0</v>
      </c>
    </row>
    <row r="35" spans="1:11" x14ac:dyDescent="0.25">
      <c r="A35" s="246">
        <v>32</v>
      </c>
      <c r="B35" s="993" t="s">
        <v>438</v>
      </c>
      <c r="C35" s="993"/>
      <c r="D35" s="993"/>
      <c r="E35" s="993"/>
      <c r="F35" s="993"/>
      <c r="G35" s="993"/>
      <c r="H35" s="993"/>
      <c r="I35" s="993"/>
      <c r="J35" s="994"/>
      <c r="K35" s="248">
        <f>'Unpaid Losses &amp; LAE p11'!M15-'Loss &amp; LAE Pd &amp; Incurred p12'!L15</f>
        <v>0</v>
      </c>
    </row>
    <row r="36" spans="1:11" x14ac:dyDescent="0.25">
      <c r="A36" s="246">
        <v>34</v>
      </c>
      <c r="B36" s="993" t="s">
        <v>450</v>
      </c>
      <c r="C36" s="993"/>
      <c r="D36" s="993"/>
      <c r="E36" s="993"/>
      <c r="F36" s="993"/>
      <c r="G36" s="993"/>
      <c r="H36" s="993"/>
      <c r="I36" s="993"/>
      <c r="J36" s="994"/>
      <c r="K36" s="248">
        <f>('Unpaid Losses &amp; LAE p11'!H16-'Unpaid Losses &amp; LAE p11'!I16+'Unpaid Losses &amp; LAE p11'!H38-'Unpaid Losses &amp; LAE p11'!I38)-'LOB4 Net Loss &amp; LAE p 21'!U36</f>
        <v>0</v>
      </c>
    </row>
    <row r="37" spans="1:11" x14ac:dyDescent="0.25">
      <c r="A37" s="246">
        <v>35</v>
      </c>
      <c r="B37" s="993" t="s">
        <v>451</v>
      </c>
      <c r="C37" s="993"/>
      <c r="D37" s="993"/>
      <c r="E37" s="993"/>
      <c r="F37" s="993"/>
      <c r="G37" s="993"/>
      <c r="H37" s="993"/>
      <c r="I37" s="993"/>
      <c r="J37" s="994"/>
      <c r="K37" s="248">
        <f>('Unpaid Losses &amp; LAE p11'!J16-'Unpaid Losses &amp; LAE p11'!K16+'Unpaid Losses &amp; LAE p11'!J38-'Unpaid Losses &amp; LAE p11'!K38)-'LOB4 Net Loss &amp; LAE p 21'!U52</f>
        <v>0</v>
      </c>
    </row>
    <row r="38" spans="1:11" x14ac:dyDescent="0.25">
      <c r="A38" s="246">
        <v>36</v>
      </c>
      <c r="B38" s="993" t="s">
        <v>439</v>
      </c>
      <c r="C38" s="993"/>
      <c r="D38" s="993"/>
      <c r="E38" s="993"/>
      <c r="F38" s="993"/>
      <c r="G38" s="993"/>
      <c r="H38" s="993"/>
      <c r="I38" s="993"/>
      <c r="J38" s="994"/>
      <c r="K38" s="248">
        <f>'Unpaid Losses &amp; LAE p11'!M16-'Loss &amp; LAE Pd &amp; Incurred p12'!L16</f>
        <v>0</v>
      </c>
    </row>
    <row r="39" spans="1:11" x14ac:dyDescent="0.25">
      <c r="A39" s="246">
        <v>38</v>
      </c>
      <c r="B39" s="993" t="s">
        <v>452</v>
      </c>
      <c r="C39" s="993"/>
      <c r="D39" s="993"/>
      <c r="E39" s="993"/>
      <c r="F39" s="993"/>
      <c r="G39" s="993"/>
      <c r="H39" s="993"/>
      <c r="I39" s="993"/>
      <c r="J39" s="994"/>
      <c r="K39" s="248">
        <f>('Unpaid Losses &amp; LAE p11'!H17-'Unpaid Losses &amp; LAE p11'!I17+'Unpaid Losses &amp; LAE p11'!H39-'Unpaid Losses &amp; LAE p11'!I39)-'LOB5 Net Loss &amp; LAE p 23'!U36</f>
        <v>0</v>
      </c>
    </row>
    <row r="40" spans="1:11" x14ac:dyDescent="0.25">
      <c r="A40" s="246">
        <v>39</v>
      </c>
      <c r="B40" s="993" t="s">
        <v>453</v>
      </c>
      <c r="C40" s="993"/>
      <c r="D40" s="993"/>
      <c r="E40" s="993"/>
      <c r="F40" s="993"/>
      <c r="G40" s="993"/>
      <c r="H40" s="993"/>
      <c r="I40" s="993"/>
      <c r="J40" s="994"/>
      <c r="K40" s="248">
        <f>('Unpaid Losses &amp; LAE p11'!J17-'Unpaid Losses &amp; LAE p11'!K17+'Unpaid Losses &amp; LAE p11'!J39-'Unpaid Losses &amp; LAE p11'!K39)-'LOB5 Net Loss &amp; LAE p 23'!U52</f>
        <v>0</v>
      </c>
    </row>
    <row r="41" spans="1:11" x14ac:dyDescent="0.25">
      <c r="A41" s="246">
        <v>40</v>
      </c>
      <c r="B41" s="993" t="s">
        <v>440</v>
      </c>
      <c r="C41" s="993"/>
      <c r="D41" s="993"/>
      <c r="E41" s="993"/>
      <c r="F41" s="993"/>
      <c r="G41" s="993"/>
      <c r="H41" s="993"/>
      <c r="I41" s="993"/>
      <c r="J41" s="994"/>
      <c r="K41" s="248">
        <f>'Unpaid Losses &amp; LAE p11'!M17-'Loss &amp; LAE Pd &amp; Incurred p12'!L17</f>
        <v>0</v>
      </c>
    </row>
    <row r="42" spans="1:11" x14ac:dyDescent="0.25">
      <c r="A42" s="246">
        <v>42</v>
      </c>
      <c r="B42" s="993" t="s">
        <v>454</v>
      </c>
      <c r="C42" s="993"/>
      <c r="D42" s="993"/>
      <c r="E42" s="993"/>
      <c r="F42" s="993"/>
      <c r="G42" s="993"/>
      <c r="H42" s="993"/>
      <c r="I42" s="993"/>
      <c r="J42" s="994"/>
      <c r="K42" s="248">
        <f>('Unpaid Losses &amp; LAE p11'!H18-'Unpaid Losses &amp; LAE p11'!I18+'Unpaid Losses &amp; LAE p11'!H40-'Unpaid Losses &amp; LAE p11'!I40)-'LOB6 Net Loss &amp; LAE p 25'!U36</f>
        <v>0</v>
      </c>
    </row>
    <row r="43" spans="1:11" x14ac:dyDescent="0.25">
      <c r="A43" s="246">
        <v>43</v>
      </c>
      <c r="B43" s="993" t="s">
        <v>455</v>
      </c>
      <c r="C43" s="993"/>
      <c r="D43" s="993"/>
      <c r="E43" s="993"/>
      <c r="F43" s="993"/>
      <c r="G43" s="993"/>
      <c r="H43" s="993"/>
      <c r="I43" s="993"/>
      <c r="J43" s="994"/>
      <c r="K43" s="248">
        <f>('Unpaid Losses &amp; LAE p11'!J18-'Unpaid Losses &amp; LAE p11'!K18+'Unpaid Losses &amp; LAE p11'!J40-'Unpaid Losses &amp; LAE p11'!K40)-'LOB6 Net Loss &amp; LAE p 25'!U52</f>
        <v>0</v>
      </c>
    </row>
    <row r="44" spans="1:11" x14ac:dyDescent="0.25">
      <c r="A44" s="246">
        <v>44</v>
      </c>
      <c r="B44" s="993" t="s">
        <v>441</v>
      </c>
      <c r="C44" s="993"/>
      <c r="D44" s="993"/>
      <c r="E44" s="993"/>
      <c r="F44" s="993"/>
      <c r="G44" s="993"/>
      <c r="H44" s="993"/>
      <c r="I44" s="993"/>
      <c r="J44" s="994"/>
      <c r="K44" s="248">
        <f>'Unpaid Losses &amp; LAE p11'!M18-'Loss &amp; LAE Pd &amp; Incurred p12'!L18</f>
        <v>0</v>
      </c>
    </row>
    <row r="45" spans="1:11" x14ac:dyDescent="0.25">
      <c r="A45" s="246">
        <v>46</v>
      </c>
      <c r="B45" s="993" t="s">
        <v>456</v>
      </c>
      <c r="C45" s="993"/>
      <c r="D45" s="993"/>
      <c r="E45" s="993"/>
      <c r="F45" s="993"/>
      <c r="G45" s="993"/>
      <c r="H45" s="993"/>
      <c r="I45" s="993"/>
      <c r="J45" s="994"/>
      <c r="K45" s="248">
        <f>('Unpaid Losses &amp; LAE p11'!H19-'Unpaid Losses &amp; LAE p11'!I19+'Unpaid Losses &amp; LAE p11'!H41-'Unpaid Losses &amp; LAE p11'!I41)-'LOB7 Net Loss &amp; LAE p 27'!U36</f>
        <v>0</v>
      </c>
    </row>
    <row r="46" spans="1:11" x14ac:dyDescent="0.25">
      <c r="A46" s="246">
        <v>47</v>
      </c>
      <c r="B46" s="993" t="s">
        <v>457</v>
      </c>
      <c r="C46" s="993"/>
      <c r="D46" s="993"/>
      <c r="E46" s="993"/>
      <c r="F46" s="993"/>
      <c r="G46" s="993"/>
      <c r="H46" s="993"/>
      <c r="I46" s="993"/>
      <c r="J46" s="994"/>
      <c r="K46" s="248">
        <f>('Unpaid Losses &amp; LAE p11'!J19-'Unpaid Losses &amp; LAE p11'!K19+'Unpaid Losses &amp; LAE p11'!J42-'Unpaid Losses &amp; LAE p11'!K41)-'LOB7 Net Loss &amp; LAE p 27'!U52</f>
        <v>0</v>
      </c>
    </row>
    <row r="47" spans="1:11" x14ac:dyDescent="0.25">
      <c r="A47" s="246">
        <v>48</v>
      </c>
      <c r="B47" s="993" t="s">
        <v>442</v>
      </c>
      <c r="C47" s="993"/>
      <c r="D47" s="993"/>
      <c r="E47" s="993"/>
      <c r="F47" s="993"/>
      <c r="G47" s="993"/>
      <c r="H47" s="993"/>
      <c r="I47" s="993"/>
      <c r="J47" s="994"/>
      <c r="K47" s="248">
        <f>'Unpaid Losses &amp; LAE p11'!M19-'Loss &amp; LAE Pd &amp; Incurred p12'!L19</f>
        <v>0</v>
      </c>
    </row>
    <row r="48" spans="1:11" x14ac:dyDescent="0.25">
      <c r="A48" s="246">
        <v>50</v>
      </c>
      <c r="B48" s="993" t="s">
        <v>458</v>
      </c>
      <c r="C48" s="993"/>
      <c r="D48" s="993"/>
      <c r="E48" s="993"/>
      <c r="F48" s="993"/>
      <c r="G48" s="993"/>
      <c r="H48" s="993"/>
      <c r="I48" s="993"/>
      <c r="J48" s="994"/>
      <c r="K48" s="248">
        <f>('Unpaid Losses &amp; LAE p11'!H20-'Unpaid Losses &amp; LAE p11'!I20+'Unpaid Losses &amp; LAE p11'!H42-'Unpaid Losses &amp; LAE p11'!I42)-'LOB8 Net Loss &amp; LAE p 29'!U36</f>
        <v>0</v>
      </c>
    </row>
    <row r="49" spans="1:11" x14ac:dyDescent="0.25">
      <c r="A49" s="246">
        <v>51</v>
      </c>
      <c r="B49" s="993" t="s">
        <v>459</v>
      </c>
      <c r="C49" s="993"/>
      <c r="D49" s="993"/>
      <c r="E49" s="993"/>
      <c r="F49" s="993"/>
      <c r="G49" s="993"/>
      <c r="H49" s="993"/>
      <c r="I49" s="993"/>
      <c r="J49" s="994"/>
      <c r="K49" s="248">
        <f>('Unpaid Losses &amp; LAE p11'!J20-'Unpaid Losses &amp; LAE p11'!K20+'Unpaid Losses &amp; LAE p11'!J42-'Unpaid Losses &amp; LAE p11'!K42)-'LOB8 Net Loss &amp; LAE p 29'!U52</f>
        <v>0</v>
      </c>
    </row>
    <row r="50" spans="1:11" x14ac:dyDescent="0.25">
      <c r="A50" s="246">
        <v>52</v>
      </c>
      <c r="B50" s="993" t="s">
        <v>443</v>
      </c>
      <c r="C50" s="993"/>
      <c r="D50" s="993"/>
      <c r="E50" s="993"/>
      <c r="F50" s="993"/>
      <c r="G50" s="993"/>
      <c r="H50" s="993"/>
      <c r="I50" s="993"/>
      <c r="J50" s="994"/>
      <c r="K50" s="248">
        <f>'Unpaid Losses &amp; LAE p11'!M20-'Loss &amp; LAE Pd &amp; Incurred p12'!L20</f>
        <v>0</v>
      </c>
    </row>
    <row r="51" spans="1:11" x14ac:dyDescent="0.25">
      <c r="A51" s="246">
        <v>54</v>
      </c>
      <c r="B51" s="993" t="s">
        <v>460</v>
      </c>
      <c r="C51" s="993"/>
      <c r="D51" s="993"/>
      <c r="E51" s="993"/>
      <c r="F51" s="993"/>
      <c r="G51" s="993"/>
      <c r="H51" s="993"/>
      <c r="I51" s="993"/>
      <c r="J51" s="994"/>
      <c r="K51" s="248">
        <f>('Unpaid Losses &amp; LAE p11'!H21-'Unpaid Losses &amp; LAE p11'!I21+'Unpaid Losses &amp; LAE p11'!H43-'Unpaid Losses &amp; LAE p11'!I43)-'LOB9 Net Loss &amp; LAE p31'!U36</f>
        <v>0</v>
      </c>
    </row>
    <row r="52" spans="1:11" x14ac:dyDescent="0.25">
      <c r="A52" s="246">
        <v>55</v>
      </c>
      <c r="B52" s="993" t="s">
        <v>461</v>
      </c>
      <c r="C52" s="993"/>
      <c r="D52" s="993"/>
      <c r="E52" s="993"/>
      <c r="F52" s="993"/>
      <c r="G52" s="993"/>
      <c r="H52" s="993"/>
      <c r="I52" s="993"/>
      <c r="J52" s="994"/>
      <c r="K52" s="248">
        <f>('Unpaid Losses &amp; LAE p11'!J21-'Unpaid Losses &amp; LAE p11'!K21+'Unpaid Losses &amp; LAE p11'!J43-'Unpaid Losses &amp; LAE p11'!K43)-'LOB9 Net Loss &amp; LAE p31'!U52</f>
        <v>0</v>
      </c>
    </row>
    <row r="53" spans="1:11" x14ac:dyDescent="0.25">
      <c r="A53" s="246">
        <v>56</v>
      </c>
      <c r="B53" s="993" t="s">
        <v>444</v>
      </c>
      <c r="C53" s="993"/>
      <c r="D53" s="993"/>
      <c r="E53" s="993"/>
      <c r="F53" s="993"/>
      <c r="G53" s="993"/>
      <c r="H53" s="993"/>
      <c r="I53" s="993"/>
      <c r="J53" s="994"/>
      <c r="K53" s="248">
        <f>'Unpaid Losses &amp; LAE p11'!M21-'Loss &amp; LAE Pd &amp; Incurred p12'!L21</f>
        <v>0</v>
      </c>
    </row>
    <row r="54" spans="1:11" s="91" customFormat="1" x14ac:dyDescent="0.25">
      <c r="A54" s="246">
        <v>58</v>
      </c>
      <c r="B54" s="993" t="s">
        <v>462</v>
      </c>
      <c r="C54" s="993"/>
      <c r="D54" s="993"/>
      <c r="E54" s="993"/>
      <c r="F54" s="993"/>
      <c r="G54" s="993"/>
      <c r="H54" s="993"/>
      <c r="I54" s="993"/>
      <c r="J54" s="994"/>
      <c r="K54" s="248">
        <f>('Unpaid Losses &amp; LAE p11'!H22-'Unpaid Losses &amp; LAE p11'!I22+'Unpaid Losses &amp; LAE p11'!H44-'Unpaid Losses &amp; LAE p11'!I44)-'LOB10 Net Loss &amp; LAE p33'!U36</f>
        <v>0</v>
      </c>
    </row>
    <row r="55" spans="1:11" x14ac:dyDescent="0.25">
      <c r="A55" s="246">
        <v>59</v>
      </c>
      <c r="B55" s="993" t="s">
        <v>463</v>
      </c>
      <c r="C55" s="993"/>
      <c r="D55" s="993"/>
      <c r="E55" s="993"/>
      <c r="F55" s="993"/>
      <c r="G55" s="993"/>
      <c r="H55" s="993"/>
      <c r="I55" s="993"/>
      <c r="J55" s="994"/>
      <c r="K55" s="248">
        <f>('Unpaid Losses &amp; LAE p11'!J22-'Unpaid Losses &amp; LAE p11'!K22+'Unpaid Losses &amp; LAE p11'!J44-'Unpaid Losses &amp; LAE p11'!K44)-'LOB10 Net Loss &amp; LAE p33'!U52</f>
        <v>0</v>
      </c>
    </row>
    <row r="56" spans="1:11" x14ac:dyDescent="0.25">
      <c r="A56" s="246">
        <v>60</v>
      </c>
      <c r="B56" s="993" t="s">
        <v>445</v>
      </c>
      <c r="C56" s="993"/>
      <c r="D56" s="993"/>
      <c r="E56" s="993"/>
      <c r="F56" s="993"/>
      <c r="G56" s="993"/>
      <c r="H56" s="993"/>
      <c r="I56" s="993"/>
      <c r="J56" s="994"/>
      <c r="K56" s="248">
        <f>'Unpaid Losses &amp; LAE p11'!M22-'Loss &amp; LAE Pd &amp; Incurred p12'!L22</f>
        <v>0</v>
      </c>
    </row>
    <row r="57" spans="1:11" x14ac:dyDescent="0.25">
      <c r="A57" s="246">
        <v>62</v>
      </c>
      <c r="B57" s="993" t="s">
        <v>467</v>
      </c>
      <c r="C57" s="993"/>
      <c r="D57" s="993"/>
      <c r="E57" s="993"/>
      <c r="F57" s="993"/>
      <c r="G57" s="993"/>
      <c r="H57" s="993"/>
      <c r="I57" s="993"/>
      <c r="J57" s="994"/>
      <c r="K57" s="248">
        <f>'Summary Loss Development P14'!Y19-'IS p3'!F10</f>
        <v>0</v>
      </c>
    </row>
    <row r="58" spans="1:11" x14ac:dyDescent="0.25">
      <c r="A58" s="246">
        <v>63</v>
      </c>
      <c r="B58" s="993" t="s">
        <v>468</v>
      </c>
      <c r="C58" s="993"/>
      <c r="D58" s="993"/>
      <c r="E58" s="993"/>
      <c r="F58" s="993"/>
      <c r="G58" s="993"/>
      <c r="H58" s="993"/>
      <c r="I58" s="993"/>
      <c r="J58" s="994"/>
      <c r="K58" s="248">
        <f>+'Summary Loss Development P14'!Y18-'IS p3'!H10</f>
        <v>0</v>
      </c>
    </row>
  </sheetData>
  <mergeCells count="59">
    <mergeCell ref="B6:J6"/>
    <mergeCell ref="B1:E1"/>
    <mergeCell ref="F1:G1"/>
    <mergeCell ref="H1:J1"/>
    <mergeCell ref="B2:K2"/>
    <mergeCell ref="A3:K4"/>
    <mergeCell ref="A5:K5"/>
    <mergeCell ref="B18:J18"/>
    <mergeCell ref="B7:J7"/>
    <mergeCell ref="B8:J8"/>
    <mergeCell ref="B9:J9"/>
    <mergeCell ref="B10:J10"/>
    <mergeCell ref="B11:J11"/>
    <mergeCell ref="B12:J12"/>
    <mergeCell ref="B13:J13"/>
    <mergeCell ref="B14:J14"/>
    <mergeCell ref="B15:J15"/>
    <mergeCell ref="B16:J16"/>
    <mergeCell ref="B17:J17"/>
    <mergeCell ref="B19:J19"/>
    <mergeCell ref="B20:J20"/>
    <mergeCell ref="B21:J21"/>
    <mergeCell ref="B22:J22"/>
    <mergeCell ref="B23:J23"/>
    <mergeCell ref="B24:J24"/>
    <mergeCell ref="B25:J25"/>
    <mergeCell ref="B26:J26"/>
    <mergeCell ref="B27:J27"/>
    <mergeCell ref="B28:J28"/>
    <mergeCell ref="B29:J29"/>
    <mergeCell ref="B30:J30"/>
    <mergeCell ref="B31:J31"/>
    <mergeCell ref="B32:J32"/>
    <mergeCell ref="B33:J33"/>
    <mergeCell ref="B34:J34"/>
    <mergeCell ref="B35:J35"/>
    <mergeCell ref="B36:J36"/>
    <mergeCell ref="B37:J37"/>
    <mergeCell ref="B38:J38"/>
    <mergeCell ref="B39:J39"/>
    <mergeCell ref="B40:J40"/>
    <mergeCell ref="B41:J41"/>
    <mergeCell ref="B42:J42"/>
    <mergeCell ref="B43:J43"/>
    <mergeCell ref="B44:J44"/>
    <mergeCell ref="B45:J45"/>
    <mergeCell ref="B46:J46"/>
    <mergeCell ref="B47:J47"/>
    <mergeCell ref="B53:J53"/>
    <mergeCell ref="B57:J57"/>
    <mergeCell ref="B58:J58"/>
    <mergeCell ref="B48:J48"/>
    <mergeCell ref="B49:J49"/>
    <mergeCell ref="B50:J50"/>
    <mergeCell ref="B51:J51"/>
    <mergeCell ref="B52:J52"/>
    <mergeCell ref="B54:J54"/>
    <mergeCell ref="B55:J55"/>
    <mergeCell ref="B56:J56"/>
  </mergeCells>
  <printOptions horizontalCentered="1"/>
  <pageMargins left="0.25" right="0.25" top="0.5" bottom="0.5" header="0.3" footer="0.3"/>
  <pageSetup paperSize="5" scale="83" orientation="portrait" r:id="rId1"/>
  <headerFooter>
    <oddFooter>&amp;R34.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71"/>
  <sheetViews>
    <sheetView showGridLines="0" zoomScaleNormal="100" workbookViewId="0">
      <selection activeCell="A22" sqref="A22:E22"/>
    </sheetView>
  </sheetViews>
  <sheetFormatPr defaultRowHeight="15" x14ac:dyDescent="0.25"/>
  <cols>
    <col min="6" max="7" width="9.140625" style="12" customWidth="1"/>
    <col min="10" max="10" width="12.28515625" bestFit="1" customWidth="1"/>
  </cols>
  <sheetData>
    <row r="1" spans="1:9" ht="12" customHeight="1" x14ac:dyDescent="0.25">
      <c r="A1" s="418" t="s">
        <v>12</v>
      </c>
      <c r="B1" s="418"/>
      <c r="C1" s="418"/>
      <c r="D1" s="418"/>
      <c r="E1" s="419">
        <f>+Jurat!A3</f>
        <v>45657</v>
      </c>
      <c r="F1" s="420"/>
      <c r="G1" s="420"/>
      <c r="I1" s="1"/>
    </row>
    <row r="2" spans="1:9" x14ac:dyDescent="0.25">
      <c r="A2" s="421" t="str">
        <f>+Jurat!B5</f>
        <v>NAME</v>
      </c>
      <c r="B2" s="422"/>
      <c r="C2" s="422"/>
      <c r="D2" s="422"/>
      <c r="E2" s="422"/>
      <c r="F2" s="422"/>
      <c r="G2" s="422"/>
      <c r="H2" s="422"/>
      <c r="I2" s="422"/>
    </row>
    <row r="3" spans="1:9" x14ac:dyDescent="0.25">
      <c r="A3" s="423" t="s">
        <v>150</v>
      </c>
      <c r="B3" s="424"/>
      <c r="C3" s="424"/>
      <c r="D3" s="424"/>
      <c r="E3" s="424"/>
      <c r="F3" s="424"/>
      <c r="G3" s="424"/>
      <c r="H3" s="424"/>
      <c r="I3" s="425"/>
    </row>
    <row r="4" spans="1:9" ht="3.75" customHeight="1" x14ac:dyDescent="0.25">
      <c r="A4" s="426"/>
      <c r="B4" s="427"/>
      <c r="C4" s="427"/>
      <c r="D4" s="427"/>
      <c r="E4" s="427"/>
      <c r="F4" s="427"/>
      <c r="G4" s="427"/>
      <c r="H4" s="427"/>
      <c r="I4" s="428"/>
    </row>
    <row r="5" spans="1:9" ht="18" customHeight="1" x14ac:dyDescent="0.25">
      <c r="A5" s="395" t="s">
        <v>162</v>
      </c>
      <c r="B5" s="396"/>
      <c r="C5" s="396"/>
      <c r="D5" s="396"/>
      <c r="E5" s="396"/>
      <c r="F5" s="396"/>
      <c r="G5" s="396"/>
      <c r="H5" s="396"/>
      <c r="I5" s="397"/>
    </row>
    <row r="6" spans="1:9" ht="12.75" customHeight="1" x14ac:dyDescent="0.25">
      <c r="A6" s="401"/>
      <c r="B6" s="402"/>
      <c r="C6" s="402"/>
      <c r="D6" s="402"/>
      <c r="E6" s="403"/>
      <c r="F6" s="405">
        <f>+Attestation!C14</f>
        <v>45657</v>
      </c>
      <c r="G6" s="406"/>
      <c r="H6" s="405">
        <f>DATE(YEAR(F6)-1,MONTH(F6),DAY(F6))</f>
        <v>45291</v>
      </c>
      <c r="I6" s="406"/>
    </row>
    <row r="7" spans="1:9" x14ac:dyDescent="0.25">
      <c r="A7" s="404"/>
      <c r="B7" s="391"/>
      <c r="C7" s="391"/>
      <c r="D7" s="391"/>
      <c r="E7" s="392"/>
      <c r="F7" s="407" t="s">
        <v>163</v>
      </c>
      <c r="G7" s="408"/>
      <c r="H7" s="407" t="s">
        <v>164</v>
      </c>
      <c r="I7" s="408"/>
    </row>
    <row r="8" spans="1:9" x14ac:dyDescent="0.25">
      <c r="A8" s="404" t="s">
        <v>165</v>
      </c>
      <c r="B8" s="391"/>
      <c r="C8" s="391"/>
      <c r="D8" s="391"/>
      <c r="E8" s="392"/>
      <c r="F8" s="414"/>
      <c r="G8" s="415"/>
      <c r="H8" s="416"/>
      <c r="I8" s="417"/>
    </row>
    <row r="9" spans="1:9" x14ac:dyDescent="0.25">
      <c r="A9" s="404" t="s">
        <v>166</v>
      </c>
      <c r="B9" s="391"/>
      <c r="C9" s="391"/>
      <c r="D9" s="391"/>
      <c r="E9" s="392"/>
      <c r="F9" s="365"/>
      <c r="G9" s="366"/>
      <c r="H9" s="376"/>
      <c r="I9" s="377"/>
    </row>
    <row r="10" spans="1:9" x14ac:dyDescent="0.25">
      <c r="A10" s="390" t="s">
        <v>167</v>
      </c>
      <c r="B10" s="391"/>
      <c r="C10" s="391"/>
      <c r="D10" s="391"/>
      <c r="E10" s="392"/>
      <c r="F10" s="365"/>
      <c r="G10" s="366"/>
      <c r="H10" s="376"/>
      <c r="I10" s="377"/>
    </row>
    <row r="11" spans="1:9" x14ac:dyDescent="0.25">
      <c r="A11" s="404" t="s">
        <v>168</v>
      </c>
      <c r="B11" s="391"/>
      <c r="C11" s="391"/>
      <c r="D11" s="391"/>
      <c r="E11" s="392"/>
      <c r="F11" s="365"/>
      <c r="G11" s="366"/>
      <c r="H11" s="376"/>
      <c r="I11" s="377"/>
    </row>
    <row r="12" spans="1:9" x14ac:dyDescent="0.25">
      <c r="A12" s="404" t="s">
        <v>169</v>
      </c>
      <c r="B12" s="391"/>
      <c r="C12" s="391"/>
      <c r="D12" s="391"/>
      <c r="E12" s="392"/>
      <c r="F12" s="365"/>
      <c r="G12" s="366"/>
      <c r="H12" s="376"/>
      <c r="I12" s="377"/>
    </row>
    <row r="13" spans="1:9" x14ac:dyDescent="0.25">
      <c r="A13" s="111" t="s">
        <v>170</v>
      </c>
      <c r="B13" s="387" t="s">
        <v>469</v>
      </c>
      <c r="C13" s="387"/>
      <c r="D13" s="387"/>
      <c r="E13" s="388"/>
      <c r="F13" s="365"/>
      <c r="G13" s="366"/>
      <c r="H13" s="376"/>
      <c r="I13" s="377"/>
    </row>
    <row r="14" spans="1:9" x14ac:dyDescent="0.25">
      <c r="A14" s="111" t="s">
        <v>171</v>
      </c>
      <c r="B14" s="387"/>
      <c r="C14" s="387"/>
      <c r="D14" s="387"/>
      <c r="E14" s="388"/>
      <c r="F14" s="365"/>
      <c r="G14" s="366"/>
      <c r="H14" s="376"/>
      <c r="I14" s="377"/>
    </row>
    <row r="15" spans="1:9" x14ac:dyDescent="0.25">
      <c r="A15" s="390" t="s">
        <v>172</v>
      </c>
      <c r="B15" s="391"/>
      <c r="C15" s="391"/>
      <c r="D15" s="391"/>
      <c r="E15" s="392"/>
      <c r="F15" s="412">
        <f>SUM(F8:G14)</f>
        <v>0</v>
      </c>
      <c r="G15" s="413"/>
      <c r="H15" s="412">
        <f>SUM(H8:I14)</f>
        <v>0</v>
      </c>
      <c r="I15" s="413"/>
    </row>
    <row r="16" spans="1:9" x14ac:dyDescent="0.25">
      <c r="A16" s="404" t="s">
        <v>173</v>
      </c>
      <c r="B16" s="391"/>
      <c r="C16" s="391"/>
      <c r="D16" s="391"/>
      <c r="E16" s="392"/>
      <c r="F16" s="365"/>
      <c r="G16" s="366"/>
      <c r="H16" s="376"/>
      <c r="I16" s="377"/>
    </row>
    <row r="17" spans="1:9" x14ac:dyDescent="0.25">
      <c r="A17" s="404" t="s">
        <v>174</v>
      </c>
      <c r="B17" s="391"/>
      <c r="C17" s="391"/>
      <c r="D17" s="391"/>
      <c r="E17" s="392"/>
      <c r="F17" s="365"/>
      <c r="G17" s="366"/>
      <c r="H17" s="376"/>
      <c r="I17" s="377"/>
    </row>
    <row r="18" spans="1:9" x14ac:dyDescent="0.25">
      <c r="A18" s="404" t="s">
        <v>175</v>
      </c>
      <c r="B18" s="391"/>
      <c r="C18" s="391"/>
      <c r="D18" s="391"/>
      <c r="E18" s="392"/>
      <c r="F18" s="365"/>
      <c r="G18" s="366"/>
      <c r="H18" s="376"/>
      <c r="I18" s="377"/>
    </row>
    <row r="19" spans="1:9" x14ac:dyDescent="0.25">
      <c r="A19" s="390" t="s">
        <v>176</v>
      </c>
      <c r="B19" s="391"/>
      <c r="C19" s="391"/>
      <c r="D19" s="391"/>
      <c r="E19" s="392"/>
      <c r="F19" s="365"/>
      <c r="G19" s="366"/>
      <c r="H19" s="365"/>
      <c r="I19" s="366"/>
    </row>
    <row r="20" spans="1:9" x14ac:dyDescent="0.25">
      <c r="A20" s="390" t="s">
        <v>177</v>
      </c>
      <c r="B20" s="391"/>
      <c r="C20" s="391"/>
      <c r="D20" s="391"/>
      <c r="E20" s="392"/>
      <c r="F20" s="365"/>
      <c r="G20" s="366"/>
      <c r="H20" s="365"/>
      <c r="I20" s="366"/>
    </row>
    <row r="21" spans="1:9" x14ac:dyDescent="0.25">
      <c r="A21" s="390" t="s">
        <v>178</v>
      </c>
      <c r="B21" s="391"/>
      <c r="C21" s="391"/>
      <c r="D21" s="391"/>
      <c r="E21" s="392"/>
      <c r="F21" s="365"/>
      <c r="G21" s="366"/>
      <c r="H21" s="365"/>
      <c r="I21" s="366"/>
    </row>
    <row r="22" spans="1:9" x14ac:dyDescent="0.25">
      <c r="A22" s="390" t="s">
        <v>179</v>
      </c>
      <c r="B22" s="391"/>
      <c r="C22" s="391"/>
      <c r="D22" s="391"/>
      <c r="E22" s="392"/>
      <c r="F22" s="365"/>
      <c r="G22" s="366"/>
      <c r="H22" s="365"/>
      <c r="I22" s="366"/>
    </row>
    <row r="23" spans="1:9" x14ac:dyDescent="0.25">
      <c r="A23" s="390" t="s">
        <v>180</v>
      </c>
      <c r="B23" s="391"/>
      <c r="C23" s="391"/>
      <c r="D23" s="391"/>
      <c r="E23" s="392"/>
      <c r="F23" s="365"/>
      <c r="G23" s="366"/>
      <c r="H23" s="365"/>
      <c r="I23" s="366"/>
    </row>
    <row r="24" spans="1:9" x14ac:dyDescent="0.25">
      <c r="A24" s="390" t="s">
        <v>181</v>
      </c>
      <c r="B24" s="391"/>
      <c r="C24" s="391"/>
      <c r="D24" s="391"/>
      <c r="E24" s="392"/>
      <c r="F24" s="365"/>
      <c r="G24" s="366"/>
      <c r="H24" s="365"/>
      <c r="I24" s="366"/>
    </row>
    <row r="25" spans="1:9" x14ac:dyDescent="0.25">
      <c r="A25" s="390" t="s">
        <v>182</v>
      </c>
      <c r="B25" s="391"/>
      <c r="C25" s="391"/>
      <c r="D25" s="391"/>
      <c r="E25" s="392"/>
      <c r="F25" s="365"/>
      <c r="G25" s="366"/>
      <c r="H25" s="365"/>
      <c r="I25" s="366"/>
    </row>
    <row r="26" spans="1:9" x14ac:dyDescent="0.25">
      <c r="A26" s="112" t="s">
        <v>183</v>
      </c>
      <c r="B26" s="113"/>
      <c r="C26" s="113"/>
      <c r="D26" s="113"/>
      <c r="E26" s="114"/>
      <c r="F26" s="365"/>
      <c r="G26" s="366"/>
      <c r="H26" s="365"/>
      <c r="I26" s="366"/>
    </row>
    <row r="27" spans="1:9" x14ac:dyDescent="0.25">
      <c r="A27" s="390" t="s">
        <v>184</v>
      </c>
      <c r="B27" s="391"/>
      <c r="C27" s="391"/>
      <c r="D27" s="391"/>
      <c r="E27" s="392"/>
      <c r="F27" s="365"/>
      <c r="G27" s="366"/>
      <c r="H27" s="365"/>
      <c r="I27" s="366"/>
    </row>
    <row r="28" spans="1:9" x14ac:dyDescent="0.25">
      <c r="A28" s="111" t="s">
        <v>185</v>
      </c>
      <c r="B28" s="389" t="s">
        <v>186</v>
      </c>
      <c r="C28" s="389"/>
      <c r="D28" s="389"/>
      <c r="E28" s="411"/>
      <c r="F28" s="365"/>
      <c r="G28" s="366"/>
      <c r="H28" s="365"/>
      <c r="I28" s="366"/>
    </row>
    <row r="29" spans="1:9" x14ac:dyDescent="0.25">
      <c r="A29" s="111" t="s">
        <v>171</v>
      </c>
      <c r="B29" s="389" t="s">
        <v>187</v>
      </c>
      <c r="C29" s="387"/>
      <c r="D29" s="387"/>
      <c r="E29" s="388"/>
      <c r="F29" s="365"/>
      <c r="G29" s="366"/>
      <c r="H29" s="365"/>
      <c r="I29" s="366"/>
    </row>
    <row r="30" spans="1:9" x14ac:dyDescent="0.25">
      <c r="A30" s="111" t="s">
        <v>188</v>
      </c>
      <c r="B30" s="389" t="s">
        <v>189</v>
      </c>
      <c r="C30" s="387"/>
      <c r="D30" s="387"/>
      <c r="E30" s="388"/>
      <c r="F30" s="365"/>
      <c r="G30" s="366"/>
      <c r="H30" s="365"/>
      <c r="I30" s="366"/>
    </row>
    <row r="31" spans="1:9" ht="15" customHeight="1" x14ac:dyDescent="0.25">
      <c r="A31" s="111" t="s">
        <v>190</v>
      </c>
      <c r="B31" s="387"/>
      <c r="C31" s="387"/>
      <c r="D31" s="387"/>
      <c r="E31" s="388"/>
      <c r="F31" s="365"/>
      <c r="G31" s="366"/>
      <c r="H31" s="365"/>
      <c r="I31" s="366"/>
    </row>
    <row r="32" spans="1:9" x14ac:dyDescent="0.25">
      <c r="A32" s="115" t="s">
        <v>191</v>
      </c>
      <c r="B32" s="367"/>
      <c r="C32" s="367"/>
      <c r="D32" s="367"/>
      <c r="E32" s="368"/>
      <c r="F32" s="369"/>
      <c r="G32" s="370"/>
      <c r="H32" s="409"/>
      <c r="I32" s="410"/>
    </row>
    <row r="33" spans="1:10" ht="6" customHeight="1" x14ac:dyDescent="0.25">
      <c r="A33" s="345" t="s">
        <v>192</v>
      </c>
      <c r="B33" s="346"/>
      <c r="C33" s="346"/>
      <c r="D33" s="346"/>
      <c r="E33" s="347"/>
      <c r="F33" s="351">
        <f>SUM(F15:G32)</f>
        <v>0</v>
      </c>
      <c r="G33" s="352"/>
      <c r="H33" s="355">
        <f>SUM(H15:I32)</f>
        <v>0</v>
      </c>
      <c r="I33" s="356"/>
    </row>
    <row r="34" spans="1:10" ht="15" customHeight="1" thickBot="1" x14ac:dyDescent="0.3">
      <c r="A34" s="348"/>
      <c r="B34" s="349"/>
      <c r="C34" s="349"/>
      <c r="D34" s="349"/>
      <c r="E34" s="350"/>
      <c r="F34" s="359"/>
      <c r="G34" s="360"/>
      <c r="H34" s="361"/>
      <c r="I34" s="362"/>
      <c r="J34" s="249"/>
    </row>
    <row r="35" spans="1:10" ht="15.75" thickTop="1" x14ac:dyDescent="0.25"/>
    <row r="36" spans="1:10" x14ac:dyDescent="0.25">
      <c r="A36" s="395" t="s">
        <v>193</v>
      </c>
      <c r="B36" s="396"/>
      <c r="C36" s="396"/>
      <c r="D36" s="396"/>
      <c r="E36" s="396"/>
      <c r="F36" s="396"/>
      <c r="G36" s="396"/>
      <c r="H36" s="396"/>
      <c r="I36" s="397"/>
    </row>
    <row r="37" spans="1:10" ht="5.25" customHeight="1" x14ac:dyDescent="0.25">
      <c r="A37" s="398"/>
      <c r="B37" s="399"/>
      <c r="C37" s="399"/>
      <c r="D37" s="399"/>
      <c r="E37" s="399"/>
      <c r="F37" s="399"/>
      <c r="G37" s="399"/>
      <c r="H37" s="399"/>
      <c r="I37" s="400"/>
    </row>
    <row r="38" spans="1:10" ht="12.75" customHeight="1" x14ac:dyDescent="0.25">
      <c r="A38" s="401"/>
      <c r="B38" s="402"/>
      <c r="C38" s="402"/>
      <c r="D38" s="402"/>
      <c r="E38" s="403"/>
      <c r="F38" s="405">
        <f>F6</f>
        <v>45657</v>
      </c>
      <c r="G38" s="406"/>
      <c r="H38" s="405">
        <f>H6</f>
        <v>45291</v>
      </c>
      <c r="I38" s="406"/>
    </row>
    <row r="39" spans="1:10" x14ac:dyDescent="0.25">
      <c r="A39" s="404"/>
      <c r="B39" s="391"/>
      <c r="C39" s="391"/>
      <c r="D39" s="391"/>
      <c r="E39" s="392"/>
      <c r="F39" s="407" t="s">
        <v>163</v>
      </c>
      <c r="G39" s="408"/>
      <c r="H39" s="407" t="s">
        <v>164</v>
      </c>
      <c r="I39" s="408"/>
    </row>
    <row r="40" spans="1:10" x14ac:dyDescent="0.25">
      <c r="A40" s="390" t="s">
        <v>194</v>
      </c>
      <c r="B40" s="391"/>
      <c r="C40" s="391"/>
      <c r="D40" s="391"/>
      <c r="E40" s="392"/>
      <c r="F40" s="393"/>
      <c r="G40" s="394"/>
      <c r="H40" s="393"/>
      <c r="I40" s="394"/>
    </row>
    <row r="41" spans="1:10" x14ac:dyDescent="0.25">
      <c r="A41" s="390" t="s">
        <v>195</v>
      </c>
      <c r="B41" s="391"/>
      <c r="C41" s="391"/>
      <c r="D41" s="391"/>
      <c r="E41" s="392"/>
      <c r="F41" s="365"/>
      <c r="G41" s="366"/>
      <c r="H41" s="365"/>
      <c r="I41" s="366"/>
    </row>
    <row r="42" spans="1:10" x14ac:dyDescent="0.25">
      <c r="A42" s="390" t="s">
        <v>196</v>
      </c>
      <c r="B42" s="391"/>
      <c r="C42" s="391"/>
      <c r="D42" s="391"/>
      <c r="E42" s="392"/>
      <c r="F42" s="365"/>
      <c r="G42" s="366"/>
      <c r="H42" s="365"/>
      <c r="I42" s="366"/>
    </row>
    <row r="43" spans="1:10" x14ac:dyDescent="0.25">
      <c r="A43" s="390" t="s">
        <v>197</v>
      </c>
      <c r="B43" s="391"/>
      <c r="C43" s="391"/>
      <c r="D43" s="391"/>
      <c r="E43" s="392"/>
      <c r="F43" s="365"/>
      <c r="G43" s="366"/>
      <c r="H43" s="365"/>
      <c r="I43" s="366"/>
    </row>
    <row r="44" spans="1:10" x14ac:dyDescent="0.25">
      <c r="A44" s="390" t="s">
        <v>198</v>
      </c>
      <c r="B44" s="391"/>
      <c r="C44" s="391"/>
      <c r="D44" s="391"/>
      <c r="E44" s="392"/>
      <c r="F44" s="365"/>
      <c r="G44" s="366"/>
      <c r="H44" s="365"/>
      <c r="I44" s="366"/>
    </row>
    <row r="45" spans="1:10" x14ac:dyDescent="0.25">
      <c r="A45" s="390" t="s">
        <v>199</v>
      </c>
      <c r="B45" s="391"/>
      <c r="C45" s="391"/>
      <c r="D45" s="391"/>
      <c r="E45" s="392"/>
      <c r="F45" s="365"/>
      <c r="G45" s="366"/>
      <c r="H45" s="365"/>
      <c r="I45" s="366"/>
    </row>
    <row r="46" spans="1:10" x14ac:dyDescent="0.25">
      <c r="A46" s="390" t="s">
        <v>200</v>
      </c>
      <c r="B46" s="391"/>
      <c r="C46" s="391"/>
      <c r="D46" s="391"/>
      <c r="E46" s="392"/>
      <c r="F46" s="365"/>
      <c r="G46" s="366"/>
      <c r="H46" s="365"/>
      <c r="I46" s="366"/>
    </row>
    <row r="47" spans="1:10" x14ac:dyDescent="0.25">
      <c r="A47" s="390" t="s">
        <v>201</v>
      </c>
      <c r="B47" s="391"/>
      <c r="C47" s="391"/>
      <c r="D47" s="391"/>
      <c r="E47" s="392"/>
      <c r="F47" s="365"/>
      <c r="G47" s="366"/>
      <c r="H47" s="365"/>
      <c r="I47" s="366"/>
    </row>
    <row r="48" spans="1:10" x14ac:dyDescent="0.25">
      <c r="A48" s="390" t="s">
        <v>202</v>
      </c>
      <c r="B48" s="391"/>
      <c r="C48" s="391"/>
      <c r="D48" s="391"/>
      <c r="E48" s="392"/>
      <c r="F48" s="365"/>
      <c r="G48" s="366"/>
      <c r="H48" s="365"/>
      <c r="I48" s="366"/>
    </row>
    <row r="49" spans="1:9" x14ac:dyDescent="0.25">
      <c r="A49" s="390" t="s">
        <v>203</v>
      </c>
      <c r="B49" s="391"/>
      <c r="C49" s="391"/>
      <c r="D49" s="391"/>
      <c r="E49" s="392"/>
      <c r="F49" s="365"/>
      <c r="G49" s="366"/>
      <c r="H49" s="365"/>
      <c r="I49" s="366"/>
    </row>
    <row r="50" spans="1:9" x14ac:dyDescent="0.25">
      <c r="A50" s="390" t="s">
        <v>204</v>
      </c>
      <c r="B50" s="391"/>
      <c r="C50" s="391"/>
      <c r="D50" s="391"/>
      <c r="E50" s="392"/>
      <c r="F50" s="365"/>
      <c r="G50" s="366"/>
      <c r="H50" s="365"/>
      <c r="I50" s="366"/>
    </row>
    <row r="51" spans="1:9" x14ac:dyDescent="0.25">
      <c r="A51" s="390" t="s">
        <v>205</v>
      </c>
      <c r="B51" s="391"/>
      <c r="C51" s="391"/>
      <c r="D51" s="391"/>
      <c r="E51" s="392"/>
      <c r="F51" s="365"/>
      <c r="G51" s="366"/>
      <c r="H51" s="365"/>
      <c r="I51" s="366"/>
    </row>
    <row r="52" spans="1:9" x14ac:dyDescent="0.25">
      <c r="A52" s="390" t="s">
        <v>206</v>
      </c>
      <c r="B52" s="391"/>
      <c r="C52" s="391"/>
      <c r="D52" s="391"/>
      <c r="E52" s="392"/>
      <c r="F52" s="365"/>
      <c r="G52" s="366"/>
      <c r="H52" s="365"/>
      <c r="I52" s="366"/>
    </row>
    <row r="53" spans="1:9" x14ac:dyDescent="0.25">
      <c r="A53" s="390" t="s">
        <v>207</v>
      </c>
      <c r="B53" s="391"/>
      <c r="C53" s="391"/>
      <c r="D53" s="391"/>
      <c r="E53" s="392"/>
      <c r="F53" s="365"/>
      <c r="G53" s="366"/>
      <c r="H53" s="365"/>
      <c r="I53" s="366"/>
    </row>
    <row r="54" spans="1:9" x14ac:dyDescent="0.25">
      <c r="A54" s="111" t="s">
        <v>185</v>
      </c>
      <c r="B54" s="389" t="s">
        <v>208</v>
      </c>
      <c r="C54" s="387"/>
      <c r="D54" s="387"/>
      <c r="E54" s="388"/>
      <c r="F54" s="365"/>
      <c r="G54" s="366"/>
      <c r="H54" s="365"/>
      <c r="I54" s="366"/>
    </row>
    <row r="55" spans="1:9" x14ac:dyDescent="0.25">
      <c r="A55" s="111" t="s">
        <v>171</v>
      </c>
      <c r="B55" s="389" t="s">
        <v>209</v>
      </c>
      <c r="C55" s="387"/>
      <c r="D55" s="387"/>
      <c r="E55" s="388"/>
      <c r="F55" s="365"/>
      <c r="G55" s="366"/>
      <c r="H55" s="365"/>
      <c r="I55" s="366"/>
    </row>
    <row r="56" spans="1:9" x14ac:dyDescent="0.25">
      <c r="A56" s="111" t="s">
        <v>210</v>
      </c>
      <c r="B56" s="387"/>
      <c r="C56" s="387"/>
      <c r="D56" s="387"/>
      <c r="E56" s="388"/>
      <c r="F56" s="365"/>
      <c r="G56" s="366"/>
      <c r="H56" s="365"/>
      <c r="I56" s="366"/>
    </row>
    <row r="57" spans="1:9" x14ac:dyDescent="0.25">
      <c r="A57" s="115" t="s">
        <v>211</v>
      </c>
      <c r="B57" s="367"/>
      <c r="C57" s="367"/>
      <c r="D57" s="367"/>
      <c r="E57" s="368"/>
      <c r="F57" s="369"/>
      <c r="G57" s="370"/>
      <c r="H57" s="369"/>
      <c r="I57" s="370"/>
    </row>
    <row r="58" spans="1:9" ht="8.25" customHeight="1" x14ac:dyDescent="0.25">
      <c r="A58" s="345" t="s">
        <v>212</v>
      </c>
      <c r="B58" s="346"/>
      <c r="C58" s="346"/>
      <c r="D58" s="346"/>
      <c r="E58" s="347"/>
      <c r="F58" s="378">
        <f>SUM(F40:G57)</f>
        <v>0</v>
      </c>
      <c r="G58" s="352"/>
      <c r="H58" s="355">
        <f>SUM(H40:I57)</f>
        <v>0</v>
      </c>
      <c r="I58" s="356"/>
    </row>
    <row r="59" spans="1:9" x14ac:dyDescent="0.25">
      <c r="A59" s="348"/>
      <c r="B59" s="349"/>
      <c r="C59" s="349"/>
      <c r="D59" s="349"/>
      <c r="E59" s="350"/>
      <c r="F59" s="379"/>
      <c r="G59" s="354"/>
      <c r="H59" s="357"/>
      <c r="I59" s="358"/>
    </row>
    <row r="60" spans="1:9" x14ac:dyDescent="0.25">
      <c r="A60" s="380" t="s">
        <v>271</v>
      </c>
      <c r="B60" s="381"/>
      <c r="C60" s="381"/>
      <c r="D60" s="381"/>
      <c r="E60" s="382"/>
      <c r="F60" s="383"/>
      <c r="G60" s="384"/>
      <c r="H60" s="385"/>
      <c r="I60" s="386"/>
    </row>
    <row r="61" spans="1:9" x14ac:dyDescent="0.25">
      <c r="A61" s="116" t="s">
        <v>185</v>
      </c>
      <c r="B61" s="363" t="s">
        <v>213</v>
      </c>
      <c r="C61" s="371"/>
      <c r="D61" s="371"/>
      <c r="E61" s="372"/>
      <c r="F61" s="365"/>
      <c r="G61" s="366"/>
      <c r="H61" s="365"/>
      <c r="I61" s="366"/>
    </row>
    <row r="62" spans="1:9" x14ac:dyDescent="0.25">
      <c r="A62" s="373" t="s">
        <v>272</v>
      </c>
      <c r="B62" s="374"/>
      <c r="C62" s="374"/>
      <c r="D62" s="374"/>
      <c r="E62" s="375"/>
      <c r="F62" s="365"/>
      <c r="G62" s="366"/>
      <c r="H62" s="376"/>
      <c r="I62" s="377"/>
    </row>
    <row r="63" spans="1:9" x14ac:dyDescent="0.25">
      <c r="A63" s="116" t="s">
        <v>185</v>
      </c>
      <c r="B63" s="363" t="s">
        <v>214</v>
      </c>
      <c r="C63" s="371"/>
      <c r="D63" s="371"/>
      <c r="E63" s="372"/>
      <c r="F63" s="365"/>
      <c r="G63" s="366"/>
      <c r="H63" s="365"/>
      <c r="I63" s="366"/>
    </row>
    <row r="64" spans="1:9" x14ac:dyDescent="0.25">
      <c r="A64" s="116" t="s">
        <v>171</v>
      </c>
      <c r="B64" s="363" t="s">
        <v>215</v>
      </c>
      <c r="C64" s="363"/>
      <c r="D64" s="363"/>
      <c r="E64" s="364"/>
      <c r="F64" s="365"/>
      <c r="G64" s="366"/>
      <c r="H64" s="365"/>
      <c r="I64" s="366"/>
    </row>
    <row r="65" spans="1:9" x14ac:dyDescent="0.25">
      <c r="A65" s="116" t="s">
        <v>188</v>
      </c>
      <c r="B65" s="363" t="s">
        <v>216</v>
      </c>
      <c r="C65" s="363"/>
      <c r="D65" s="363"/>
      <c r="E65" s="364"/>
      <c r="F65" s="365"/>
      <c r="G65" s="366"/>
      <c r="H65" s="365"/>
      <c r="I65" s="366"/>
    </row>
    <row r="66" spans="1:9" x14ac:dyDescent="0.25">
      <c r="A66" s="117" t="s">
        <v>190</v>
      </c>
      <c r="B66" s="367"/>
      <c r="C66" s="367"/>
      <c r="D66" s="367"/>
      <c r="E66" s="368"/>
      <c r="F66" s="369"/>
      <c r="G66" s="370"/>
      <c r="H66" s="369"/>
      <c r="I66" s="370"/>
    </row>
    <row r="67" spans="1:9" ht="6" customHeight="1" x14ac:dyDescent="0.25">
      <c r="A67" s="345" t="s">
        <v>217</v>
      </c>
      <c r="B67" s="346"/>
      <c r="C67" s="346"/>
      <c r="D67" s="346"/>
      <c r="E67" s="347"/>
      <c r="F67" s="351">
        <f>SUM(F60:G66)</f>
        <v>0</v>
      </c>
      <c r="G67" s="352"/>
      <c r="H67" s="355">
        <f>SUM(H60:I66)</f>
        <v>0</v>
      </c>
      <c r="I67" s="356"/>
    </row>
    <row r="68" spans="1:9" x14ac:dyDescent="0.25">
      <c r="A68" s="348"/>
      <c r="B68" s="349"/>
      <c r="C68" s="349"/>
      <c r="D68" s="349"/>
      <c r="E68" s="350"/>
      <c r="F68" s="353"/>
      <c r="G68" s="354"/>
      <c r="H68" s="357"/>
      <c r="I68" s="358"/>
    </row>
    <row r="69" spans="1:9" ht="8.25" customHeight="1" x14ac:dyDescent="0.25">
      <c r="A69" s="345" t="s">
        <v>218</v>
      </c>
      <c r="B69" s="346"/>
      <c r="C69" s="346"/>
      <c r="D69" s="346"/>
      <c r="E69" s="347"/>
      <c r="F69" s="351">
        <f>F58+F67</f>
        <v>0</v>
      </c>
      <c r="G69" s="352"/>
      <c r="H69" s="355">
        <f>H58+H67</f>
        <v>0</v>
      </c>
      <c r="I69" s="356"/>
    </row>
    <row r="70" spans="1:9" ht="15.75" thickBot="1" x14ac:dyDescent="0.3">
      <c r="A70" s="348"/>
      <c r="B70" s="349"/>
      <c r="C70" s="349"/>
      <c r="D70" s="349"/>
      <c r="E70" s="350"/>
      <c r="F70" s="359"/>
      <c r="G70" s="360"/>
      <c r="H70" s="361"/>
      <c r="I70" s="362"/>
    </row>
    <row r="71" spans="1:9" ht="15.75" thickTop="1" x14ac:dyDescent="0.25"/>
  </sheetData>
  <mergeCells count="177">
    <mergeCell ref="A1:D1"/>
    <mergeCell ref="E1:G1"/>
    <mergeCell ref="A2:I2"/>
    <mergeCell ref="A3:I4"/>
    <mergeCell ref="A5:I5"/>
    <mergeCell ref="A6:E7"/>
    <mergeCell ref="F6:G6"/>
    <mergeCell ref="H6:I6"/>
    <mergeCell ref="F7:G7"/>
    <mergeCell ref="H7:I7"/>
    <mergeCell ref="A10:E10"/>
    <mergeCell ref="F10:G10"/>
    <mergeCell ref="H10:I10"/>
    <mergeCell ref="A11:E11"/>
    <mergeCell ref="F11:G11"/>
    <mergeCell ref="H11:I11"/>
    <mergeCell ref="A8:E8"/>
    <mergeCell ref="F8:G8"/>
    <mergeCell ref="H8:I8"/>
    <mergeCell ref="A9:E9"/>
    <mergeCell ref="F9:G9"/>
    <mergeCell ref="H9:I9"/>
    <mergeCell ref="B14:E14"/>
    <mergeCell ref="F14:G14"/>
    <mergeCell ref="H14:I14"/>
    <mergeCell ref="A15:E15"/>
    <mergeCell ref="F15:G15"/>
    <mergeCell ref="H15:I15"/>
    <mergeCell ref="A12:E12"/>
    <mergeCell ref="F12:G12"/>
    <mergeCell ref="H12:I12"/>
    <mergeCell ref="B13:E13"/>
    <mergeCell ref="F13:G13"/>
    <mergeCell ref="H13:I13"/>
    <mergeCell ref="A18:E18"/>
    <mergeCell ref="F18:G18"/>
    <mergeCell ref="H18:I18"/>
    <mergeCell ref="A19:E19"/>
    <mergeCell ref="F19:G19"/>
    <mergeCell ref="H19:I19"/>
    <mergeCell ref="A16:E16"/>
    <mergeCell ref="F16:G16"/>
    <mergeCell ref="H16:I16"/>
    <mergeCell ref="A17:E17"/>
    <mergeCell ref="F17:G17"/>
    <mergeCell ref="H17:I17"/>
    <mergeCell ref="A22:E22"/>
    <mergeCell ref="F22:G22"/>
    <mergeCell ref="H22:I22"/>
    <mergeCell ref="A23:E23"/>
    <mergeCell ref="F23:G23"/>
    <mergeCell ref="H23:I23"/>
    <mergeCell ref="A20:E20"/>
    <mergeCell ref="F20:G20"/>
    <mergeCell ref="H20:I20"/>
    <mergeCell ref="A21:E21"/>
    <mergeCell ref="F21:G21"/>
    <mergeCell ref="H21:I21"/>
    <mergeCell ref="F26:G26"/>
    <mergeCell ref="H26:I26"/>
    <mergeCell ref="A27:E27"/>
    <mergeCell ref="F27:G27"/>
    <mergeCell ref="H27:I27"/>
    <mergeCell ref="B28:E28"/>
    <mergeCell ref="F28:G28"/>
    <mergeCell ref="H28:I28"/>
    <mergeCell ref="A24:E24"/>
    <mergeCell ref="F24:G24"/>
    <mergeCell ref="H24:I24"/>
    <mergeCell ref="A25:E25"/>
    <mergeCell ref="F25:G25"/>
    <mergeCell ref="H25:I25"/>
    <mergeCell ref="B31:E31"/>
    <mergeCell ref="F31:G31"/>
    <mergeCell ref="H31:I31"/>
    <mergeCell ref="B32:E32"/>
    <mergeCell ref="F32:G32"/>
    <mergeCell ref="H32:I32"/>
    <mergeCell ref="B29:E29"/>
    <mergeCell ref="F29:G29"/>
    <mergeCell ref="H29:I29"/>
    <mergeCell ref="B30:E30"/>
    <mergeCell ref="F30:G30"/>
    <mergeCell ref="H30:I30"/>
    <mergeCell ref="A33:E34"/>
    <mergeCell ref="F33:G34"/>
    <mergeCell ref="H33:I34"/>
    <mergeCell ref="A36:I37"/>
    <mergeCell ref="A38:E39"/>
    <mergeCell ref="F38:G38"/>
    <mergeCell ref="H38:I38"/>
    <mergeCell ref="F39:G39"/>
    <mergeCell ref="H39:I39"/>
    <mergeCell ref="A42:E42"/>
    <mergeCell ref="F42:G42"/>
    <mergeCell ref="H42:I42"/>
    <mergeCell ref="A43:E43"/>
    <mergeCell ref="F43:G43"/>
    <mergeCell ref="H43:I43"/>
    <mergeCell ref="A40:E40"/>
    <mergeCell ref="F40:G40"/>
    <mergeCell ref="H40:I40"/>
    <mergeCell ref="A41:E41"/>
    <mergeCell ref="F41:G41"/>
    <mergeCell ref="H41:I41"/>
    <mergeCell ref="A46:E46"/>
    <mergeCell ref="F46:G46"/>
    <mergeCell ref="H46:I46"/>
    <mergeCell ref="A47:E47"/>
    <mergeCell ref="F47:G47"/>
    <mergeCell ref="H47:I47"/>
    <mergeCell ref="A44:E44"/>
    <mergeCell ref="F44:G44"/>
    <mergeCell ref="H44:I44"/>
    <mergeCell ref="A45:E45"/>
    <mergeCell ref="F45:G45"/>
    <mergeCell ref="H45:I45"/>
    <mergeCell ref="A50:E50"/>
    <mergeCell ref="F50:G50"/>
    <mergeCell ref="H50:I50"/>
    <mergeCell ref="A51:E51"/>
    <mergeCell ref="F51:G51"/>
    <mergeCell ref="H51:I51"/>
    <mergeCell ref="A48:E48"/>
    <mergeCell ref="F48:G48"/>
    <mergeCell ref="H48:I48"/>
    <mergeCell ref="A49:E49"/>
    <mergeCell ref="F49:G49"/>
    <mergeCell ref="H49:I49"/>
    <mergeCell ref="B54:E54"/>
    <mergeCell ref="F54:G54"/>
    <mergeCell ref="H54:I54"/>
    <mergeCell ref="B55:E55"/>
    <mergeCell ref="F55:G55"/>
    <mergeCell ref="H55:I55"/>
    <mergeCell ref="A52:E52"/>
    <mergeCell ref="F52:G52"/>
    <mergeCell ref="H52:I52"/>
    <mergeCell ref="A53:E53"/>
    <mergeCell ref="F53:G53"/>
    <mergeCell ref="H53:I53"/>
    <mergeCell ref="A58:E59"/>
    <mergeCell ref="F58:G59"/>
    <mergeCell ref="H58:I59"/>
    <mergeCell ref="A60:E60"/>
    <mergeCell ref="F60:G60"/>
    <mergeCell ref="H60:I60"/>
    <mergeCell ref="B56:E56"/>
    <mergeCell ref="F56:G56"/>
    <mergeCell ref="H56:I56"/>
    <mergeCell ref="B57:E57"/>
    <mergeCell ref="F57:G57"/>
    <mergeCell ref="H57:I57"/>
    <mergeCell ref="B63:E63"/>
    <mergeCell ref="F63:G63"/>
    <mergeCell ref="H63:I63"/>
    <mergeCell ref="B64:E64"/>
    <mergeCell ref="F64:G64"/>
    <mergeCell ref="H64:I64"/>
    <mergeCell ref="B61:E61"/>
    <mergeCell ref="F61:G61"/>
    <mergeCell ref="H61:I61"/>
    <mergeCell ref="A62:E62"/>
    <mergeCell ref="F62:G62"/>
    <mergeCell ref="H62:I62"/>
    <mergeCell ref="A67:E68"/>
    <mergeCell ref="F67:G68"/>
    <mergeCell ref="H67:I68"/>
    <mergeCell ref="A69:E70"/>
    <mergeCell ref="F69:G70"/>
    <mergeCell ref="H69:I70"/>
    <mergeCell ref="B65:E65"/>
    <mergeCell ref="F65:G65"/>
    <mergeCell ref="H65:I65"/>
    <mergeCell ref="B66:E66"/>
    <mergeCell ref="F66:G66"/>
    <mergeCell ref="H66:I66"/>
  </mergeCells>
  <printOptions horizontalCentered="1"/>
  <pageMargins left="0.5" right="0.5" top="0.5" bottom="0.5" header="0.3" footer="0.3"/>
  <pageSetup paperSize="5" scale="97" orientation="portrait" r:id="rId1"/>
  <headerFooter scaleWithDoc="0">
    <oddFooter>&amp;R2.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N49"/>
  <sheetViews>
    <sheetView showGridLines="0" topLeftCell="A14" zoomScaleNormal="100" workbookViewId="0">
      <selection activeCell="P27" sqref="P27"/>
    </sheetView>
  </sheetViews>
  <sheetFormatPr defaultRowHeight="15" x14ac:dyDescent="0.25"/>
  <cols>
    <col min="5" max="5" width="14.5703125" customWidth="1"/>
    <col min="11" max="11" width="11.28515625" bestFit="1" customWidth="1"/>
  </cols>
  <sheetData>
    <row r="1" spans="1:11" x14ac:dyDescent="0.25">
      <c r="A1" s="418" t="s">
        <v>12</v>
      </c>
      <c r="B1" s="418"/>
      <c r="C1" s="418"/>
      <c r="D1" s="418"/>
      <c r="E1" s="419">
        <f>+Jurat!A3</f>
        <v>45657</v>
      </c>
      <c r="F1" s="420"/>
      <c r="G1" s="420"/>
      <c r="I1" s="1"/>
    </row>
    <row r="2" spans="1:11" x14ac:dyDescent="0.25">
      <c r="A2" s="421" t="str">
        <f>+Jurat!B5</f>
        <v>NAME</v>
      </c>
      <c r="B2" s="422"/>
      <c r="C2" s="422"/>
      <c r="D2" s="422"/>
      <c r="E2" s="422"/>
      <c r="F2" s="422"/>
      <c r="G2" s="422"/>
      <c r="H2" s="422"/>
      <c r="I2" s="422"/>
    </row>
    <row r="3" spans="1:11" x14ac:dyDescent="0.25">
      <c r="A3" s="453" t="s">
        <v>151</v>
      </c>
      <c r="B3" s="454"/>
      <c r="C3" s="454"/>
      <c r="D3" s="454"/>
      <c r="E3" s="454"/>
      <c r="F3" s="454"/>
      <c r="G3" s="454"/>
      <c r="H3" s="454"/>
      <c r="I3" s="455"/>
    </row>
    <row r="4" spans="1:11" ht="12.75" customHeight="1" x14ac:dyDescent="0.25">
      <c r="A4" s="456"/>
      <c r="B4" s="457"/>
      <c r="C4" s="457"/>
      <c r="D4" s="457"/>
      <c r="E4" s="457"/>
      <c r="F4" s="457"/>
      <c r="G4" s="457"/>
      <c r="H4" s="457"/>
      <c r="I4" s="458"/>
    </row>
    <row r="5" spans="1:11" x14ac:dyDescent="0.25">
      <c r="A5" s="401"/>
      <c r="B5" s="402"/>
      <c r="C5" s="402"/>
      <c r="D5" s="402"/>
      <c r="E5" s="403"/>
      <c r="F5" s="498">
        <f>Attestation!C14</f>
        <v>45657</v>
      </c>
      <c r="G5" s="499"/>
      <c r="H5" s="498">
        <f>'BS p2'!H6:I6</f>
        <v>45291</v>
      </c>
      <c r="I5" s="500"/>
    </row>
    <row r="6" spans="1:11" x14ac:dyDescent="0.25">
      <c r="A6" s="404"/>
      <c r="B6" s="391"/>
      <c r="C6" s="391"/>
      <c r="D6" s="391"/>
      <c r="E6" s="392"/>
      <c r="F6" s="501" t="s">
        <v>163</v>
      </c>
      <c r="G6" s="502"/>
      <c r="H6" s="501" t="s">
        <v>164</v>
      </c>
      <c r="I6" s="503"/>
    </row>
    <row r="7" spans="1:11" x14ac:dyDescent="0.25">
      <c r="A7" s="404" t="s">
        <v>220</v>
      </c>
      <c r="B7" s="391"/>
      <c r="C7" s="391"/>
      <c r="D7" s="391"/>
      <c r="E7" s="392"/>
      <c r="F7" s="496"/>
      <c r="G7" s="497"/>
      <c r="H7" s="496"/>
      <c r="I7" s="497"/>
    </row>
    <row r="8" spans="1:11" x14ac:dyDescent="0.25">
      <c r="A8" s="404" t="s">
        <v>273</v>
      </c>
      <c r="B8" s="391"/>
      <c r="C8" s="391"/>
      <c r="D8" s="391"/>
      <c r="E8" s="392"/>
      <c r="F8" s="481"/>
      <c r="G8" s="482"/>
      <c r="H8" s="481"/>
      <c r="I8" s="482"/>
    </row>
    <row r="9" spans="1:11" x14ac:dyDescent="0.25">
      <c r="A9" s="404" t="s">
        <v>221</v>
      </c>
      <c r="B9" s="391"/>
      <c r="C9" s="391"/>
      <c r="D9" s="391"/>
      <c r="E9" s="392"/>
      <c r="F9" s="481"/>
      <c r="G9" s="482"/>
      <c r="H9" s="481"/>
      <c r="I9" s="482"/>
      <c r="K9" s="256"/>
    </row>
    <row r="10" spans="1:11" x14ac:dyDescent="0.25">
      <c r="A10" s="404" t="s">
        <v>222</v>
      </c>
      <c r="B10" s="391"/>
      <c r="C10" s="391"/>
      <c r="D10" s="391"/>
      <c r="E10" s="392"/>
      <c r="F10" s="494">
        <f>F8+F9</f>
        <v>0</v>
      </c>
      <c r="G10" s="495"/>
      <c r="H10" s="494">
        <f>H8+H9</f>
        <v>0</v>
      </c>
      <c r="I10" s="495"/>
      <c r="K10" s="256"/>
    </row>
    <row r="11" spans="1:11" x14ac:dyDescent="0.25">
      <c r="A11" s="492" t="s">
        <v>223</v>
      </c>
      <c r="B11" s="471"/>
      <c r="C11" s="471"/>
      <c r="D11" s="471"/>
      <c r="E11" s="472"/>
      <c r="F11" s="481"/>
      <c r="G11" s="482"/>
      <c r="H11" s="481"/>
      <c r="I11" s="482"/>
      <c r="K11" s="256"/>
    </row>
    <row r="12" spans="1:11" ht="5.25" customHeight="1" x14ac:dyDescent="0.25">
      <c r="A12" s="493" t="s">
        <v>224</v>
      </c>
      <c r="B12" s="346"/>
      <c r="C12" s="346"/>
      <c r="D12" s="346"/>
      <c r="E12" s="347"/>
      <c r="F12" s="355">
        <f>F10+F11</f>
        <v>0</v>
      </c>
      <c r="G12" s="356"/>
      <c r="H12" s="355">
        <f>H10+H11</f>
        <v>0</v>
      </c>
      <c r="I12" s="356"/>
    </row>
    <row r="13" spans="1:11" x14ac:dyDescent="0.25">
      <c r="A13" s="348"/>
      <c r="B13" s="349"/>
      <c r="C13" s="349"/>
      <c r="D13" s="349"/>
      <c r="E13" s="350"/>
      <c r="F13" s="357"/>
      <c r="G13" s="358"/>
      <c r="H13" s="357"/>
      <c r="I13" s="358"/>
      <c r="K13" s="256"/>
    </row>
    <row r="14" spans="1:11" x14ac:dyDescent="0.25">
      <c r="A14" s="460" t="s">
        <v>225</v>
      </c>
      <c r="B14" s="460"/>
      <c r="C14" s="460"/>
      <c r="D14" s="460"/>
      <c r="E14" s="460"/>
      <c r="F14" s="489"/>
      <c r="G14" s="489"/>
      <c r="H14" s="489"/>
      <c r="I14" s="489"/>
      <c r="K14" s="256"/>
    </row>
    <row r="15" spans="1:11" x14ac:dyDescent="0.25">
      <c r="A15" s="439" t="s">
        <v>226</v>
      </c>
      <c r="B15" s="439"/>
      <c r="C15" s="439"/>
      <c r="D15" s="439"/>
      <c r="E15" s="439"/>
      <c r="F15" s="490"/>
      <c r="G15" s="491"/>
      <c r="H15" s="490"/>
      <c r="I15" s="491"/>
    </row>
    <row r="16" spans="1:11" x14ac:dyDescent="0.25">
      <c r="A16" s="439" t="s">
        <v>227</v>
      </c>
      <c r="B16" s="439"/>
      <c r="C16" s="439"/>
      <c r="D16" s="439"/>
      <c r="E16" s="439"/>
      <c r="F16" s="468"/>
      <c r="G16" s="469"/>
      <c r="H16" s="468"/>
      <c r="I16" s="469"/>
    </row>
    <row r="17" spans="1:14" x14ac:dyDescent="0.25">
      <c r="A17" s="439" t="s">
        <v>228</v>
      </c>
      <c r="B17" s="439"/>
      <c r="C17" s="439"/>
      <c r="D17" s="439"/>
      <c r="E17" s="439"/>
      <c r="F17" s="481"/>
      <c r="G17" s="482"/>
      <c r="H17" s="481"/>
      <c r="I17" s="482"/>
    </row>
    <row r="18" spans="1:14" x14ac:dyDescent="0.25">
      <c r="A18" s="439" t="s">
        <v>229</v>
      </c>
      <c r="B18" s="439"/>
      <c r="C18" s="439"/>
      <c r="D18" s="439"/>
      <c r="E18" s="439"/>
      <c r="F18" s="481"/>
      <c r="G18" s="482"/>
      <c r="H18" s="481"/>
      <c r="I18" s="482"/>
    </row>
    <row r="19" spans="1:14" x14ac:dyDescent="0.25">
      <c r="A19" s="439" t="s">
        <v>230</v>
      </c>
      <c r="B19" s="439"/>
      <c r="C19" s="439"/>
      <c r="D19" s="439"/>
      <c r="E19" s="439"/>
      <c r="F19" s="473"/>
      <c r="G19" s="474"/>
      <c r="H19" s="487"/>
      <c r="I19" s="488"/>
    </row>
    <row r="20" spans="1:14" ht="5.25" customHeight="1" x14ac:dyDescent="0.25">
      <c r="A20" s="483" t="s">
        <v>231</v>
      </c>
      <c r="B20" s="484"/>
      <c r="C20" s="484"/>
      <c r="D20" s="484"/>
      <c r="E20" s="484"/>
      <c r="F20" s="485">
        <f>SUM(F15:G19)</f>
        <v>0</v>
      </c>
      <c r="G20" s="486"/>
      <c r="H20" s="355">
        <f>SUM(H15:I19)</f>
        <v>0</v>
      </c>
      <c r="I20" s="356"/>
    </row>
    <row r="21" spans="1:14" x14ac:dyDescent="0.25">
      <c r="A21" s="484"/>
      <c r="B21" s="484"/>
      <c r="C21" s="484"/>
      <c r="D21" s="484"/>
      <c r="E21" s="484"/>
      <c r="F21" s="357"/>
      <c r="G21" s="358"/>
      <c r="H21" s="357"/>
      <c r="I21" s="358"/>
    </row>
    <row r="22" spans="1:14" ht="7.5" customHeight="1" x14ac:dyDescent="0.25">
      <c r="A22" s="483" t="s">
        <v>232</v>
      </c>
      <c r="B22" s="484"/>
      <c r="C22" s="484"/>
      <c r="D22" s="484"/>
      <c r="E22" s="484"/>
      <c r="F22" s="355">
        <f>F12-F20</f>
        <v>0</v>
      </c>
      <c r="G22" s="356"/>
      <c r="H22" s="355">
        <f>H12-H20</f>
        <v>0</v>
      </c>
      <c r="I22" s="356"/>
    </row>
    <row r="23" spans="1:14" x14ac:dyDescent="0.25">
      <c r="A23" s="484"/>
      <c r="B23" s="484"/>
      <c r="C23" s="484"/>
      <c r="D23" s="484"/>
      <c r="E23" s="484"/>
      <c r="F23" s="357"/>
      <c r="G23" s="358"/>
      <c r="H23" s="357"/>
      <c r="I23" s="358"/>
    </row>
    <row r="24" spans="1:14" x14ac:dyDescent="0.25">
      <c r="A24" s="459" t="s">
        <v>233</v>
      </c>
      <c r="B24" s="460"/>
      <c r="C24" s="460"/>
      <c r="D24" s="460"/>
      <c r="E24" s="460"/>
      <c r="F24" s="479"/>
      <c r="G24" s="480"/>
      <c r="H24" s="479"/>
      <c r="I24" s="480"/>
    </row>
    <row r="25" spans="1:14" x14ac:dyDescent="0.25">
      <c r="A25" s="438" t="s">
        <v>234</v>
      </c>
      <c r="B25" s="439"/>
      <c r="C25" s="439"/>
      <c r="D25" s="439"/>
      <c r="E25" s="439"/>
      <c r="F25" s="481"/>
      <c r="G25" s="482"/>
      <c r="H25" s="481"/>
      <c r="I25" s="482"/>
    </row>
    <row r="26" spans="1:14" x14ac:dyDescent="0.25">
      <c r="A26" s="438" t="s">
        <v>235</v>
      </c>
      <c r="B26" s="439"/>
      <c r="C26" s="439"/>
      <c r="D26" s="439"/>
      <c r="E26" s="439"/>
      <c r="F26" s="475"/>
      <c r="G26" s="476"/>
      <c r="H26" s="475"/>
      <c r="I26" s="476"/>
    </row>
    <row r="27" spans="1:14" x14ac:dyDescent="0.25">
      <c r="A27" s="477" t="s">
        <v>236</v>
      </c>
      <c r="B27" s="391"/>
      <c r="C27" s="391"/>
      <c r="D27" s="391"/>
      <c r="E27" s="392"/>
      <c r="F27" s="478">
        <f>SUM(F22:G25)-F26</f>
        <v>0</v>
      </c>
      <c r="G27" s="478"/>
      <c r="H27" s="478">
        <f>SUM(H22:I25)-H26</f>
        <v>0</v>
      </c>
      <c r="I27" s="478"/>
    </row>
    <row r="28" spans="1:14" x14ac:dyDescent="0.25">
      <c r="A28" s="404"/>
      <c r="B28" s="391"/>
      <c r="C28" s="391"/>
      <c r="D28" s="391"/>
      <c r="E28" s="392"/>
      <c r="F28" s="478"/>
      <c r="G28" s="478"/>
      <c r="H28" s="478"/>
      <c r="I28" s="478"/>
    </row>
    <row r="29" spans="1:14" x14ac:dyDescent="0.25">
      <c r="A29" s="465" t="s">
        <v>237</v>
      </c>
      <c r="B29" s="466"/>
      <c r="C29" s="466"/>
      <c r="D29" s="466"/>
      <c r="E29" s="467"/>
      <c r="F29" s="468"/>
      <c r="G29" s="469"/>
      <c r="H29" s="468"/>
      <c r="I29" s="469"/>
      <c r="M29" s="119"/>
      <c r="N29" s="119"/>
    </row>
    <row r="30" spans="1:14" x14ac:dyDescent="0.25">
      <c r="A30" s="470" t="s">
        <v>238</v>
      </c>
      <c r="B30" s="471"/>
      <c r="C30" s="471"/>
      <c r="D30" s="471"/>
      <c r="E30" s="472"/>
      <c r="F30" s="473"/>
      <c r="G30" s="474"/>
      <c r="H30" s="473"/>
      <c r="I30" s="474"/>
    </row>
    <row r="31" spans="1:14" x14ac:dyDescent="0.25">
      <c r="A31" s="345" t="s">
        <v>239</v>
      </c>
      <c r="B31" s="346"/>
      <c r="C31" s="346"/>
      <c r="D31" s="346"/>
      <c r="E31" s="347"/>
      <c r="F31" s="355">
        <f>F27-(F29+F30)</f>
        <v>0</v>
      </c>
      <c r="G31" s="356"/>
      <c r="H31" s="355">
        <f>H27-(H29+H30)</f>
        <v>0</v>
      </c>
      <c r="I31" s="356"/>
    </row>
    <row r="32" spans="1:14" ht="15.75" thickBot="1" x14ac:dyDescent="0.3">
      <c r="A32" s="348"/>
      <c r="B32" s="349"/>
      <c r="C32" s="349"/>
      <c r="D32" s="349"/>
      <c r="E32" s="350"/>
      <c r="F32" s="361"/>
      <c r="G32" s="362"/>
      <c r="H32" s="361"/>
      <c r="I32" s="362"/>
    </row>
    <row r="33" spans="1:9" ht="15.75" thickTop="1" x14ac:dyDescent="0.25"/>
    <row r="34" spans="1:9" x14ac:dyDescent="0.25">
      <c r="A34" s="453" t="s">
        <v>152</v>
      </c>
      <c r="B34" s="454"/>
      <c r="C34" s="454"/>
      <c r="D34" s="454"/>
      <c r="E34" s="454"/>
      <c r="F34" s="454"/>
      <c r="G34" s="454"/>
      <c r="H34" s="454"/>
      <c r="I34" s="455"/>
    </row>
    <row r="35" spans="1:9" x14ac:dyDescent="0.25">
      <c r="A35" s="456"/>
      <c r="B35" s="457"/>
      <c r="C35" s="457"/>
      <c r="D35" s="457"/>
      <c r="E35" s="457"/>
      <c r="F35" s="457"/>
      <c r="G35" s="457"/>
      <c r="H35" s="457"/>
      <c r="I35" s="458"/>
    </row>
    <row r="36" spans="1:9" x14ac:dyDescent="0.25">
      <c r="A36" s="459" t="s">
        <v>240</v>
      </c>
      <c r="B36" s="460"/>
      <c r="C36" s="460"/>
      <c r="D36" s="460"/>
      <c r="E36" s="460"/>
      <c r="F36" s="461">
        <f>H47</f>
        <v>0</v>
      </c>
      <c r="G36" s="462"/>
      <c r="H36" s="463"/>
      <c r="I36" s="464"/>
    </row>
    <row r="37" spans="1:9" x14ac:dyDescent="0.25">
      <c r="A37" s="438" t="s">
        <v>241</v>
      </c>
      <c r="B37" s="439"/>
      <c r="C37" s="439"/>
      <c r="D37" s="439"/>
      <c r="E37" s="439"/>
      <c r="F37" s="449">
        <f>F31</f>
        <v>0</v>
      </c>
      <c r="G37" s="450"/>
      <c r="H37" s="449">
        <f>H31</f>
        <v>0</v>
      </c>
      <c r="I37" s="450"/>
    </row>
    <row r="38" spans="1:9" x14ac:dyDescent="0.25">
      <c r="A38" s="438" t="s">
        <v>242</v>
      </c>
      <c r="B38" s="439"/>
      <c r="C38" s="439"/>
      <c r="D38" s="439"/>
      <c r="E38" s="439"/>
      <c r="F38" s="451"/>
      <c r="G38" s="452"/>
      <c r="H38" s="451"/>
      <c r="I38" s="452"/>
    </row>
    <row r="39" spans="1:9" x14ac:dyDescent="0.25">
      <c r="A39" s="443" t="s">
        <v>243</v>
      </c>
      <c r="B39" s="444"/>
      <c r="C39" s="444"/>
      <c r="D39" s="444"/>
      <c r="E39" s="445"/>
      <c r="F39" s="446"/>
      <c r="G39" s="446"/>
      <c r="H39" s="446"/>
      <c r="I39" s="446"/>
    </row>
    <row r="40" spans="1:9" x14ac:dyDescent="0.25">
      <c r="A40" s="438" t="s">
        <v>244</v>
      </c>
      <c r="B40" s="439"/>
      <c r="C40" s="439"/>
      <c r="D40" s="439"/>
      <c r="E40" s="439"/>
      <c r="F40" s="447"/>
      <c r="G40" s="448"/>
      <c r="H40" s="447"/>
      <c r="I40" s="448"/>
    </row>
    <row r="41" spans="1:9" x14ac:dyDescent="0.25">
      <c r="A41" s="442" t="s">
        <v>245</v>
      </c>
      <c r="B41" s="363"/>
      <c r="C41" s="363"/>
      <c r="D41" s="363"/>
      <c r="E41" s="364"/>
      <c r="F41" s="440"/>
      <c r="G41" s="441"/>
      <c r="H41" s="440"/>
      <c r="I41" s="441"/>
    </row>
    <row r="42" spans="1:9" x14ac:dyDescent="0.25">
      <c r="A42" s="438" t="s">
        <v>246</v>
      </c>
      <c r="B42" s="439"/>
      <c r="C42" s="439"/>
      <c r="D42" s="439"/>
      <c r="E42" s="439"/>
      <c r="F42" s="434"/>
      <c r="G42" s="435"/>
      <c r="H42" s="434"/>
      <c r="I42" s="435"/>
    </row>
    <row r="43" spans="1:9" x14ac:dyDescent="0.25">
      <c r="A43" s="438" t="s">
        <v>247</v>
      </c>
      <c r="B43" s="439"/>
      <c r="C43" s="439"/>
      <c r="D43" s="439"/>
      <c r="E43" s="439"/>
      <c r="F43" s="434"/>
      <c r="G43" s="435"/>
      <c r="H43" s="434"/>
      <c r="I43" s="435"/>
    </row>
    <row r="44" spans="1:9" x14ac:dyDescent="0.25">
      <c r="A44" s="111" t="s">
        <v>185</v>
      </c>
      <c r="B44" s="387"/>
      <c r="C44" s="387"/>
      <c r="D44" s="387"/>
      <c r="E44" s="388"/>
      <c r="F44" s="440"/>
      <c r="G44" s="441"/>
      <c r="H44" s="440"/>
      <c r="I44" s="441"/>
    </row>
    <row r="45" spans="1:9" x14ac:dyDescent="0.25">
      <c r="A45" s="111" t="s">
        <v>171</v>
      </c>
      <c r="B45" s="387"/>
      <c r="C45" s="387"/>
      <c r="D45" s="387"/>
      <c r="E45" s="388"/>
      <c r="F45" s="434"/>
      <c r="G45" s="435"/>
      <c r="H45" s="434"/>
      <c r="I45" s="435"/>
    </row>
    <row r="46" spans="1:9" x14ac:dyDescent="0.25">
      <c r="A46" s="115" t="s">
        <v>188</v>
      </c>
      <c r="B46" s="367"/>
      <c r="C46" s="367"/>
      <c r="D46" s="367"/>
      <c r="E46" s="368"/>
      <c r="F46" s="436"/>
      <c r="G46" s="437"/>
      <c r="H46" s="436"/>
      <c r="I46" s="437"/>
    </row>
    <row r="47" spans="1:9" x14ac:dyDescent="0.25">
      <c r="A47" s="429" t="s">
        <v>248</v>
      </c>
      <c r="B47" s="346"/>
      <c r="C47" s="346"/>
      <c r="D47" s="346"/>
      <c r="E47" s="347"/>
      <c r="F47" s="430">
        <f>SUM(F36:G46)</f>
        <v>0</v>
      </c>
      <c r="G47" s="431"/>
      <c r="H47" s="430">
        <f>SUM(H36:I46)</f>
        <v>0</v>
      </c>
      <c r="I47" s="431"/>
    </row>
    <row r="48" spans="1:9" ht="15.75" thickBot="1" x14ac:dyDescent="0.3">
      <c r="A48" s="348"/>
      <c r="B48" s="349"/>
      <c r="C48" s="349"/>
      <c r="D48" s="349"/>
      <c r="E48" s="350"/>
      <c r="F48" s="432"/>
      <c r="G48" s="433"/>
      <c r="H48" s="432"/>
      <c r="I48" s="433"/>
    </row>
    <row r="49" ht="15.75" thickTop="1" x14ac:dyDescent="0.25"/>
  </sheetData>
  <mergeCells count="109">
    <mergeCell ref="A7:E7"/>
    <mergeCell ref="F7:G7"/>
    <mergeCell ref="H7:I7"/>
    <mergeCell ref="A8:E8"/>
    <mergeCell ref="F8:G8"/>
    <mergeCell ref="H8:I8"/>
    <mergeCell ref="A1:D1"/>
    <mergeCell ref="E1:G1"/>
    <mergeCell ref="A2:I2"/>
    <mergeCell ref="A3:I4"/>
    <mergeCell ref="A5:E6"/>
    <mergeCell ref="F5:G5"/>
    <mergeCell ref="H5:I5"/>
    <mergeCell ref="F6:G6"/>
    <mergeCell ref="H6:I6"/>
    <mergeCell ref="A11:E11"/>
    <mergeCell ref="F11:G11"/>
    <mergeCell ref="H11:I11"/>
    <mergeCell ref="A12:E13"/>
    <mergeCell ref="F12:G13"/>
    <mergeCell ref="H12:I13"/>
    <mergeCell ref="A9:E9"/>
    <mergeCell ref="F9:G9"/>
    <mergeCell ref="H9:I9"/>
    <mergeCell ref="A10:E10"/>
    <mergeCell ref="F10:G10"/>
    <mergeCell ref="H10:I10"/>
    <mergeCell ref="A16:E16"/>
    <mergeCell ref="F16:G16"/>
    <mergeCell ref="H16:I16"/>
    <mergeCell ref="A17:E17"/>
    <mergeCell ref="F17:G17"/>
    <mergeCell ref="H17:I17"/>
    <mergeCell ref="A14:E14"/>
    <mergeCell ref="F14:G14"/>
    <mergeCell ref="H14:I14"/>
    <mergeCell ref="A15:E15"/>
    <mergeCell ref="F15:G15"/>
    <mergeCell ref="H15:I15"/>
    <mergeCell ref="A20:E21"/>
    <mergeCell ref="F20:G21"/>
    <mergeCell ref="H20:I21"/>
    <mergeCell ref="A22:E23"/>
    <mergeCell ref="F22:G23"/>
    <mergeCell ref="H22:I23"/>
    <mergeCell ref="A18:E18"/>
    <mergeCell ref="F18:G18"/>
    <mergeCell ref="H18:I18"/>
    <mergeCell ref="A19:E19"/>
    <mergeCell ref="F19:G19"/>
    <mergeCell ref="H19:I19"/>
    <mergeCell ref="A26:E26"/>
    <mergeCell ref="F26:G26"/>
    <mergeCell ref="H26:I26"/>
    <mergeCell ref="A27:E28"/>
    <mergeCell ref="F27:G28"/>
    <mergeCell ref="H27:I28"/>
    <mergeCell ref="A24:E24"/>
    <mergeCell ref="F24:G24"/>
    <mergeCell ref="H24:I24"/>
    <mergeCell ref="A25:E25"/>
    <mergeCell ref="F25:G25"/>
    <mergeCell ref="H25:I25"/>
    <mergeCell ref="A31:E32"/>
    <mergeCell ref="F31:G32"/>
    <mergeCell ref="H31:I32"/>
    <mergeCell ref="A34:I35"/>
    <mergeCell ref="A36:E36"/>
    <mergeCell ref="F36:G36"/>
    <mergeCell ref="H36:I36"/>
    <mergeCell ref="A29:E29"/>
    <mergeCell ref="F29:G29"/>
    <mergeCell ref="H29:I29"/>
    <mergeCell ref="A30:E30"/>
    <mergeCell ref="F30:G30"/>
    <mergeCell ref="H30:I30"/>
    <mergeCell ref="A39:E39"/>
    <mergeCell ref="F39:G39"/>
    <mergeCell ref="H39:I39"/>
    <mergeCell ref="A40:E40"/>
    <mergeCell ref="F40:G40"/>
    <mergeCell ref="H40:I40"/>
    <mergeCell ref="A37:E37"/>
    <mergeCell ref="F37:G37"/>
    <mergeCell ref="H37:I37"/>
    <mergeCell ref="A38:E38"/>
    <mergeCell ref="F38:G38"/>
    <mergeCell ref="H38:I38"/>
    <mergeCell ref="A43:E43"/>
    <mergeCell ref="F43:G43"/>
    <mergeCell ref="H43:I43"/>
    <mergeCell ref="B44:E44"/>
    <mergeCell ref="F44:G44"/>
    <mergeCell ref="H44:I44"/>
    <mergeCell ref="A41:E41"/>
    <mergeCell ref="F41:G41"/>
    <mergeCell ref="H41:I41"/>
    <mergeCell ref="A42:E42"/>
    <mergeCell ref="F42:G42"/>
    <mergeCell ref="H42:I42"/>
    <mergeCell ref="A47:E48"/>
    <mergeCell ref="F47:G48"/>
    <mergeCell ref="H47:I48"/>
    <mergeCell ref="B45:E45"/>
    <mergeCell ref="F45:G45"/>
    <mergeCell ref="H45:I45"/>
    <mergeCell ref="B46:E46"/>
    <mergeCell ref="F46:G46"/>
    <mergeCell ref="H46:I46"/>
  </mergeCells>
  <pageMargins left="0.7" right="0.7" top="0.75" bottom="0.75" header="0.3" footer="0.3"/>
  <pageSetup paperSize="5" orientation="portrait" r:id="rId1"/>
  <headerFooter scaleWithDoc="0">
    <oddFooter>&amp;R3.</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149"/>
  <sheetViews>
    <sheetView showGridLines="0" showRowColHeaders="0" topLeftCell="A39" zoomScaleNormal="100" workbookViewId="0">
      <selection activeCell="J66" sqref="J66"/>
    </sheetView>
  </sheetViews>
  <sheetFormatPr defaultColWidth="9.140625" defaultRowHeight="12.75" x14ac:dyDescent="0.2"/>
  <cols>
    <col min="1" max="1" width="4.7109375" style="32" customWidth="1"/>
    <col min="2" max="2" width="5.7109375" style="30" customWidth="1"/>
    <col min="3" max="3" width="10.85546875" style="30" customWidth="1"/>
    <col min="4" max="4" width="19.7109375" style="30" customWidth="1"/>
    <col min="5" max="5" width="18.85546875" style="30" customWidth="1"/>
    <col min="6" max="6" width="16.140625" style="30" customWidth="1"/>
    <col min="7" max="7" width="11.85546875" style="30" customWidth="1"/>
    <col min="8" max="8" width="6.28515625" style="30" customWidth="1"/>
    <col min="9" max="16384" width="9.140625" style="30"/>
  </cols>
  <sheetData>
    <row r="1" spans="1:9" x14ac:dyDescent="0.2">
      <c r="A1" s="516" t="s">
        <v>12</v>
      </c>
      <c r="B1" s="516"/>
      <c r="C1" s="516"/>
      <c r="D1" s="516"/>
      <c r="E1" s="419">
        <f>+Jurat!A3</f>
        <v>45657</v>
      </c>
      <c r="F1" s="420"/>
      <c r="G1" s="420"/>
      <c r="H1" s="1"/>
    </row>
    <row r="2" spans="1:9" ht="15" x14ac:dyDescent="0.25">
      <c r="A2" s="517" t="str">
        <f>+Jurat!B5</f>
        <v>NAME</v>
      </c>
      <c r="B2" s="518"/>
      <c r="C2" s="518"/>
      <c r="D2" s="518"/>
      <c r="E2" s="518"/>
      <c r="F2" s="518"/>
      <c r="G2" s="518"/>
      <c r="H2" s="518"/>
      <c r="I2" s="31"/>
    </row>
    <row r="3" spans="1:9" x14ac:dyDescent="0.2">
      <c r="A3" s="519" t="s">
        <v>41</v>
      </c>
      <c r="B3" s="520"/>
      <c r="C3" s="520"/>
      <c r="D3" s="520"/>
      <c r="E3" s="520"/>
      <c r="F3" s="520"/>
      <c r="G3" s="520"/>
      <c r="H3" s="521"/>
    </row>
    <row r="4" spans="1:9" x14ac:dyDescent="0.2">
      <c r="A4" s="522"/>
      <c r="B4" s="523"/>
      <c r="C4" s="523"/>
      <c r="D4" s="523"/>
      <c r="E4" s="523"/>
      <c r="F4" s="523"/>
      <c r="G4" s="523"/>
      <c r="H4" s="524"/>
    </row>
    <row r="5" spans="1:9" x14ac:dyDescent="0.2">
      <c r="B5" s="525"/>
      <c r="C5" s="525"/>
      <c r="D5" s="525"/>
      <c r="E5" s="525"/>
      <c r="F5" s="525"/>
      <c r="G5" s="525"/>
      <c r="H5" s="525"/>
    </row>
    <row r="6" spans="1:9" x14ac:dyDescent="0.2">
      <c r="A6" s="32" t="s">
        <v>13</v>
      </c>
      <c r="B6" s="515" t="s">
        <v>516</v>
      </c>
      <c r="C6" s="515"/>
      <c r="D6" s="515"/>
      <c r="E6" s="515"/>
      <c r="F6" s="515"/>
      <c r="G6" s="515"/>
      <c r="H6" s="515"/>
    </row>
    <row r="7" spans="1:9" x14ac:dyDescent="0.2">
      <c r="B7" s="515"/>
      <c r="C7" s="515"/>
      <c r="D7" s="515"/>
      <c r="E7" s="515"/>
      <c r="F7" s="515"/>
      <c r="G7" s="515"/>
      <c r="H7" s="515"/>
    </row>
    <row r="8" spans="1:9" ht="6" customHeight="1" x14ac:dyDescent="0.2">
      <c r="B8" s="33"/>
      <c r="C8" s="33"/>
      <c r="D8" s="33"/>
      <c r="E8" s="33"/>
      <c r="F8" s="33"/>
      <c r="G8" s="33"/>
      <c r="H8" s="33"/>
    </row>
    <row r="9" spans="1:9" x14ac:dyDescent="0.2">
      <c r="B9" s="506"/>
      <c r="C9" s="507"/>
      <c r="D9" s="507"/>
      <c r="E9" s="507"/>
      <c r="F9" s="507"/>
      <c r="G9" s="507"/>
      <c r="H9" s="508"/>
    </row>
    <row r="10" spans="1:9" x14ac:dyDescent="0.2">
      <c r="B10" s="509"/>
      <c r="C10" s="510"/>
      <c r="D10" s="510"/>
      <c r="E10" s="510"/>
      <c r="F10" s="510"/>
      <c r="G10" s="510"/>
      <c r="H10" s="511"/>
    </row>
    <row r="11" spans="1:9" x14ac:dyDescent="0.2">
      <c r="A11" s="34"/>
      <c r="B11" s="512"/>
      <c r="C11" s="512"/>
      <c r="D11" s="512"/>
      <c r="E11" s="512"/>
      <c r="F11" s="512"/>
      <c r="G11" s="512"/>
      <c r="H11" s="512"/>
    </row>
    <row r="12" spans="1:9" x14ac:dyDescent="0.2">
      <c r="A12" s="32" t="s">
        <v>14</v>
      </c>
      <c r="B12" s="513" t="s">
        <v>15</v>
      </c>
      <c r="C12" s="512"/>
      <c r="D12" s="512"/>
      <c r="E12" s="512"/>
      <c r="F12" s="512"/>
      <c r="G12" s="512"/>
      <c r="H12" s="512"/>
    </row>
    <row r="13" spans="1:9" ht="6.95" customHeight="1" x14ac:dyDescent="0.2">
      <c r="B13" s="512"/>
      <c r="C13" s="512"/>
      <c r="D13" s="512"/>
      <c r="E13" s="512"/>
      <c r="F13" s="512"/>
      <c r="G13" s="512"/>
      <c r="H13" s="512"/>
    </row>
    <row r="14" spans="1:9" ht="18" customHeight="1" thickBot="1" x14ac:dyDescent="0.25">
      <c r="B14" s="514" t="s">
        <v>16</v>
      </c>
      <c r="C14" s="514"/>
      <c r="D14" s="514"/>
      <c r="E14" s="514"/>
      <c r="F14" s="514"/>
      <c r="G14" s="514"/>
      <c r="H14" s="514"/>
    </row>
    <row r="15" spans="1:9" ht="13.5" thickBot="1" x14ac:dyDescent="0.25">
      <c r="B15" s="35"/>
      <c r="C15" s="504" t="s">
        <v>17</v>
      </c>
      <c r="D15" s="505" t="s">
        <v>18</v>
      </c>
      <c r="E15" s="505" t="s">
        <v>19</v>
      </c>
      <c r="F15" s="504" t="s">
        <v>20</v>
      </c>
      <c r="G15" s="504"/>
      <c r="H15" s="35"/>
    </row>
    <row r="16" spans="1:9" ht="13.5" thickBot="1" x14ac:dyDescent="0.25">
      <c r="B16" s="35"/>
      <c r="C16" s="504"/>
      <c r="D16" s="505"/>
      <c r="E16" s="505"/>
      <c r="F16" s="504"/>
      <c r="G16" s="504"/>
      <c r="H16" s="35"/>
    </row>
    <row r="17" spans="1:8" x14ac:dyDescent="0.2">
      <c r="B17" s="35"/>
      <c r="C17" s="36" t="s">
        <v>21</v>
      </c>
      <c r="D17" s="37">
        <v>0</v>
      </c>
      <c r="E17" s="37">
        <v>0</v>
      </c>
      <c r="F17" s="526">
        <v>0</v>
      </c>
      <c r="G17" s="527"/>
      <c r="H17" s="35"/>
    </row>
    <row r="18" spans="1:8" x14ac:dyDescent="0.2">
      <c r="B18" s="35"/>
      <c r="C18" s="38" t="s">
        <v>22</v>
      </c>
      <c r="D18" s="39">
        <v>0</v>
      </c>
      <c r="E18" s="39">
        <v>0</v>
      </c>
      <c r="F18" s="528">
        <v>0</v>
      </c>
      <c r="G18" s="529"/>
      <c r="H18" s="35"/>
    </row>
    <row r="19" spans="1:8" x14ac:dyDescent="0.2">
      <c r="B19" s="35"/>
      <c r="C19" s="38" t="s">
        <v>23</v>
      </c>
      <c r="D19" s="39">
        <v>0</v>
      </c>
      <c r="E19" s="39">
        <v>0</v>
      </c>
      <c r="F19" s="528">
        <v>0</v>
      </c>
      <c r="G19" s="529"/>
      <c r="H19" s="35"/>
    </row>
    <row r="20" spans="1:8" x14ac:dyDescent="0.2">
      <c r="B20" s="35"/>
      <c r="C20" s="40"/>
      <c r="D20" s="41"/>
      <c r="E20" s="41"/>
      <c r="F20" s="530"/>
      <c r="G20" s="531"/>
      <c r="H20" s="35"/>
    </row>
    <row r="21" spans="1:8" x14ac:dyDescent="0.2">
      <c r="B21" s="35"/>
      <c r="C21" s="40"/>
      <c r="D21" s="41"/>
      <c r="E21" s="41"/>
      <c r="F21" s="530"/>
      <c r="G21" s="531"/>
      <c r="H21" s="35"/>
    </row>
    <row r="22" spans="1:8" ht="13.5" thickBot="1" x14ac:dyDescent="0.25">
      <c r="B22" s="35"/>
      <c r="C22" s="42"/>
      <c r="D22" s="43"/>
      <c r="E22" s="43"/>
      <c r="F22" s="540"/>
      <c r="G22" s="541"/>
      <c r="H22" s="35"/>
    </row>
    <row r="23" spans="1:8" x14ac:dyDescent="0.2">
      <c r="B23" s="512"/>
      <c r="C23" s="512"/>
      <c r="D23" s="512"/>
      <c r="E23" s="512"/>
      <c r="F23" s="512"/>
      <c r="G23" s="512"/>
      <c r="H23" s="512"/>
    </row>
    <row r="24" spans="1:8" x14ac:dyDescent="0.2">
      <c r="B24" s="35"/>
      <c r="C24" s="35"/>
      <c r="D24" s="35"/>
      <c r="E24" s="35"/>
      <c r="F24" s="35"/>
      <c r="G24" s="35"/>
      <c r="H24" s="35"/>
    </row>
    <row r="25" spans="1:8" ht="15" x14ac:dyDescent="0.25">
      <c r="A25" s="32" t="s">
        <v>24</v>
      </c>
      <c r="B25" s="545" t="s">
        <v>25</v>
      </c>
      <c r="C25" s="545"/>
      <c r="D25" s="545"/>
      <c r="E25" s="545"/>
      <c r="F25" s="546"/>
      <c r="G25" s="546"/>
      <c r="H25" s="35"/>
    </row>
    <row r="26" spans="1:8" x14ac:dyDescent="0.2">
      <c r="B26" s="35"/>
      <c r="C26" s="35"/>
      <c r="D26" s="35"/>
      <c r="E26" s="35"/>
      <c r="F26" s="35"/>
      <c r="G26" s="35"/>
      <c r="H26" s="35"/>
    </row>
    <row r="27" spans="1:8" ht="13.5" thickBot="1" x14ac:dyDescent="0.25">
      <c r="A27" s="32" t="s">
        <v>26</v>
      </c>
      <c r="B27" s="512"/>
      <c r="C27" s="512"/>
      <c r="D27" s="512"/>
      <c r="E27" s="512"/>
      <c r="F27" s="512"/>
      <c r="G27" s="512"/>
      <c r="H27" s="512"/>
    </row>
    <row r="28" spans="1:8" ht="13.5" thickBot="1" x14ac:dyDescent="0.25">
      <c r="B28" s="542" t="s">
        <v>27</v>
      </c>
      <c r="C28" s="542"/>
      <c r="D28" s="261" t="s">
        <v>478</v>
      </c>
      <c r="E28" s="261" t="s">
        <v>479</v>
      </c>
      <c r="F28" s="543" t="s">
        <v>28</v>
      </c>
      <c r="G28" s="544"/>
      <c r="H28" s="35"/>
    </row>
    <row r="29" spans="1:8" x14ac:dyDescent="0.2">
      <c r="B29" s="532" t="s">
        <v>29</v>
      </c>
      <c r="C29" s="533"/>
      <c r="D29" s="536"/>
      <c r="E29" s="536"/>
      <c r="F29" s="536"/>
      <c r="G29" s="538"/>
      <c r="H29" s="35"/>
    </row>
    <row r="30" spans="1:8" x14ac:dyDescent="0.2">
      <c r="B30" s="534"/>
      <c r="C30" s="535"/>
      <c r="D30" s="537"/>
      <c r="E30" s="537"/>
      <c r="F30" s="537"/>
      <c r="G30" s="539"/>
      <c r="H30" s="35"/>
    </row>
    <row r="31" spans="1:8" x14ac:dyDescent="0.2">
      <c r="B31" s="534" t="s">
        <v>30</v>
      </c>
      <c r="C31" s="535"/>
      <c r="D31" s="537"/>
      <c r="E31" s="537"/>
      <c r="F31" s="537"/>
      <c r="G31" s="539"/>
      <c r="H31" s="35"/>
    </row>
    <row r="32" spans="1:8" x14ac:dyDescent="0.2">
      <c r="B32" s="534"/>
      <c r="C32" s="535"/>
      <c r="D32" s="537"/>
      <c r="E32" s="537"/>
      <c r="F32" s="537"/>
      <c r="G32" s="539"/>
      <c r="H32" s="35"/>
    </row>
    <row r="33" spans="1:10" x14ac:dyDescent="0.2">
      <c r="B33" s="534" t="s">
        <v>31</v>
      </c>
      <c r="C33" s="535"/>
      <c r="D33" s="537"/>
      <c r="E33" s="537"/>
      <c r="F33" s="537"/>
      <c r="G33" s="539"/>
      <c r="H33" s="35"/>
    </row>
    <row r="34" spans="1:10" x14ac:dyDescent="0.2">
      <c r="B34" s="534"/>
      <c r="C34" s="535"/>
      <c r="D34" s="537"/>
      <c r="E34" s="537"/>
      <c r="F34" s="537"/>
      <c r="G34" s="539"/>
      <c r="H34" s="35"/>
    </row>
    <row r="35" spans="1:10" x14ac:dyDescent="0.2">
      <c r="B35" s="534" t="s">
        <v>32</v>
      </c>
      <c r="C35" s="535"/>
      <c r="D35" s="537"/>
      <c r="E35" s="537"/>
      <c r="F35" s="537"/>
      <c r="G35" s="539"/>
      <c r="H35" s="35"/>
    </row>
    <row r="36" spans="1:10" ht="13.5" thickBot="1" x14ac:dyDescent="0.25">
      <c r="B36" s="548"/>
      <c r="C36" s="549"/>
      <c r="D36" s="550"/>
      <c r="E36" s="550"/>
      <c r="F36" s="550"/>
      <c r="G36" s="551"/>
      <c r="H36" s="35"/>
    </row>
    <row r="37" spans="1:10" x14ac:dyDescent="0.2">
      <c r="B37" s="44"/>
      <c r="C37" s="44"/>
      <c r="D37" s="44"/>
      <c r="E37" s="44"/>
      <c r="F37" s="44"/>
      <c r="G37" s="44"/>
      <c r="H37" s="35"/>
    </row>
    <row r="38" spans="1:10" x14ac:dyDescent="0.2">
      <c r="B38" s="44"/>
      <c r="C38" s="44"/>
      <c r="D38" s="44"/>
      <c r="E38" s="44"/>
      <c r="F38" s="44"/>
      <c r="G38" s="44"/>
      <c r="H38" s="35"/>
    </row>
    <row r="39" spans="1:10" ht="12.75" customHeight="1" x14ac:dyDescent="0.2">
      <c r="A39" s="32" t="s">
        <v>33</v>
      </c>
      <c r="B39" s="552" t="s">
        <v>34</v>
      </c>
      <c r="C39" s="552"/>
      <c r="D39" s="552"/>
      <c r="E39" s="552"/>
      <c r="F39" s="552"/>
      <c r="G39" s="552"/>
      <c r="H39" s="552"/>
      <c r="I39" s="33"/>
      <c r="J39" s="33"/>
    </row>
    <row r="40" spans="1:10" x14ac:dyDescent="0.2">
      <c r="B40" s="552"/>
      <c r="C40" s="552"/>
      <c r="D40" s="552"/>
      <c r="E40" s="552"/>
      <c r="F40" s="552"/>
      <c r="G40" s="552"/>
      <c r="H40" s="552"/>
      <c r="I40" s="33"/>
      <c r="J40" s="33"/>
    </row>
    <row r="41" spans="1:10" x14ac:dyDescent="0.2">
      <c r="B41" s="35"/>
      <c r="C41" s="35"/>
      <c r="D41" s="35"/>
      <c r="E41" s="35"/>
      <c r="F41" s="35"/>
      <c r="G41" s="35"/>
      <c r="H41" s="35"/>
    </row>
    <row r="42" spans="1:10" x14ac:dyDescent="0.2">
      <c r="B42" s="525" t="s">
        <v>35</v>
      </c>
      <c r="C42" s="525"/>
      <c r="D42" s="547"/>
      <c r="E42" s="547"/>
      <c r="F42" s="547"/>
      <c r="G42" s="547"/>
      <c r="H42" s="547"/>
      <c r="I42" s="45"/>
      <c r="J42" s="45"/>
    </row>
    <row r="43" spans="1:10" x14ac:dyDescent="0.2">
      <c r="B43" s="545" t="s">
        <v>36</v>
      </c>
      <c r="C43" s="545"/>
      <c r="D43" s="553"/>
      <c r="E43" s="553"/>
      <c r="F43" s="46"/>
      <c r="G43" s="554"/>
      <c r="H43" s="554"/>
      <c r="I43" s="45"/>
      <c r="J43" s="45"/>
    </row>
    <row r="44" spans="1:10" x14ac:dyDescent="0.2">
      <c r="B44" s="555"/>
      <c r="C44" s="555"/>
      <c r="D44" s="555"/>
      <c r="E44" s="555"/>
      <c r="F44" s="555"/>
      <c r="G44" s="555"/>
      <c r="H44" s="555"/>
    </row>
    <row r="45" spans="1:10" x14ac:dyDescent="0.2">
      <c r="B45" s="525" t="s">
        <v>35</v>
      </c>
      <c r="C45" s="525"/>
      <c r="D45" s="547"/>
      <c r="E45" s="547"/>
      <c r="F45" s="547"/>
      <c r="G45" s="547"/>
      <c r="H45" s="547"/>
      <c r="I45" s="45"/>
      <c r="J45" s="45"/>
    </row>
    <row r="46" spans="1:10" x14ac:dyDescent="0.2">
      <c r="B46" s="525" t="s">
        <v>36</v>
      </c>
      <c r="C46" s="525"/>
      <c r="D46" s="553"/>
      <c r="E46" s="553"/>
      <c r="F46" s="46"/>
      <c r="G46" s="554"/>
      <c r="H46" s="554"/>
      <c r="I46" s="45"/>
      <c r="J46" s="45"/>
    </row>
    <row r="47" spans="1:10" x14ac:dyDescent="0.2">
      <c r="B47" s="555"/>
      <c r="C47" s="555"/>
      <c r="D47" s="555"/>
      <c r="E47" s="555"/>
      <c r="F47" s="555"/>
      <c r="G47" s="555"/>
      <c r="H47" s="555"/>
    </row>
    <row r="48" spans="1:10" x14ac:dyDescent="0.2">
      <c r="B48" s="525" t="s">
        <v>35</v>
      </c>
      <c r="C48" s="525"/>
      <c r="D48" s="556"/>
      <c r="E48" s="556"/>
      <c r="F48" s="556"/>
      <c r="G48" s="556"/>
      <c r="H48" s="556"/>
      <c r="I48" s="45"/>
      <c r="J48" s="45"/>
    </row>
    <row r="49" spans="1:10" x14ac:dyDescent="0.2">
      <c r="B49" s="525" t="s">
        <v>36</v>
      </c>
      <c r="C49" s="525"/>
      <c r="D49" s="553"/>
      <c r="E49" s="553"/>
      <c r="F49" s="46"/>
      <c r="G49" s="554"/>
      <c r="H49" s="554"/>
      <c r="I49" s="45"/>
      <c r="J49" s="45"/>
    </row>
    <row r="50" spans="1:10" x14ac:dyDescent="0.2">
      <c r="B50" s="555"/>
      <c r="C50" s="555"/>
      <c r="D50" s="555"/>
      <c r="E50" s="555"/>
      <c r="F50" s="555"/>
      <c r="G50" s="555"/>
      <c r="H50" s="555"/>
    </row>
    <row r="51" spans="1:10" x14ac:dyDescent="0.2">
      <c r="B51" s="525" t="s">
        <v>35</v>
      </c>
      <c r="C51" s="525"/>
      <c r="D51" s="556"/>
      <c r="E51" s="556"/>
      <c r="F51" s="556"/>
      <c r="G51" s="556"/>
      <c r="H51" s="556"/>
      <c r="I51" s="45"/>
      <c r="J51" s="45"/>
    </row>
    <row r="52" spans="1:10" x14ac:dyDescent="0.2">
      <c r="B52" s="525" t="s">
        <v>36</v>
      </c>
      <c r="C52" s="525"/>
      <c r="D52" s="553"/>
      <c r="E52" s="553"/>
      <c r="F52" s="46"/>
      <c r="G52" s="554"/>
      <c r="H52" s="554"/>
      <c r="I52" s="45"/>
      <c r="J52" s="45"/>
    </row>
    <row r="53" spans="1:10" x14ac:dyDescent="0.2">
      <c r="B53" s="555"/>
      <c r="C53" s="555"/>
      <c r="D53" s="555"/>
      <c r="E53" s="555"/>
      <c r="F53" s="555"/>
      <c r="G53" s="555"/>
      <c r="H53" s="555"/>
    </row>
    <row r="54" spans="1:10" x14ac:dyDescent="0.2">
      <c r="B54" s="525" t="s">
        <v>35</v>
      </c>
      <c r="C54" s="525"/>
      <c r="D54" s="547"/>
      <c r="E54" s="547"/>
      <c r="F54" s="547"/>
      <c r="G54" s="547"/>
      <c r="H54" s="547"/>
      <c r="I54" s="45"/>
      <c r="J54" s="45"/>
    </row>
    <row r="55" spans="1:10" x14ac:dyDescent="0.2">
      <c r="B55" s="525" t="s">
        <v>36</v>
      </c>
      <c r="C55" s="525"/>
      <c r="D55" s="553"/>
      <c r="E55" s="553"/>
      <c r="F55" s="46"/>
      <c r="G55" s="554"/>
      <c r="H55" s="554"/>
      <c r="I55" s="45"/>
      <c r="J55" s="45"/>
    </row>
    <row r="56" spans="1:10" x14ac:dyDescent="0.2">
      <c r="B56" s="555"/>
      <c r="C56" s="555"/>
      <c r="D56" s="555"/>
      <c r="E56" s="555"/>
      <c r="F56" s="555"/>
      <c r="G56" s="555"/>
      <c r="H56" s="555"/>
    </row>
    <row r="57" spans="1:10" x14ac:dyDescent="0.2">
      <c r="B57" s="47"/>
      <c r="C57" s="47"/>
      <c r="D57" s="47"/>
      <c r="E57" s="47"/>
      <c r="F57" s="47"/>
      <c r="G57" s="47"/>
      <c r="H57" s="47"/>
    </row>
    <row r="58" spans="1:10" x14ac:dyDescent="0.2">
      <c r="A58" s="32" t="s">
        <v>37</v>
      </c>
      <c r="B58" s="567" t="s">
        <v>38</v>
      </c>
      <c r="C58" s="568"/>
      <c r="D58" s="568"/>
      <c r="E58" s="568"/>
      <c r="F58" s="568"/>
      <c r="G58" s="568"/>
      <c r="H58" s="568"/>
    </row>
    <row r="59" spans="1:10" x14ac:dyDescent="0.2">
      <c r="B59" s="568"/>
      <c r="C59" s="568"/>
      <c r="D59" s="568"/>
      <c r="E59" s="568"/>
      <c r="F59" s="568"/>
      <c r="G59" s="568"/>
      <c r="H59" s="568"/>
    </row>
    <row r="60" spans="1:10" ht="6" customHeight="1" x14ac:dyDescent="0.2">
      <c r="B60" s="48"/>
      <c r="C60" s="48"/>
      <c r="D60" s="48"/>
      <c r="E60" s="48"/>
      <c r="F60" s="48"/>
      <c r="G60" s="48"/>
      <c r="H60" s="48"/>
    </row>
    <row r="61" spans="1:10" ht="15" customHeight="1" x14ac:dyDescent="0.2">
      <c r="B61" s="559"/>
      <c r="C61" s="560"/>
      <c r="D61" s="560"/>
      <c r="E61" s="560"/>
      <c r="F61" s="560"/>
      <c r="G61" s="560"/>
      <c r="H61" s="561"/>
    </row>
    <row r="62" spans="1:10" x14ac:dyDescent="0.2">
      <c r="B62" s="562"/>
      <c r="C62" s="563"/>
      <c r="D62" s="563"/>
      <c r="E62" s="563"/>
      <c r="F62" s="563"/>
      <c r="G62" s="563"/>
      <c r="H62" s="564"/>
    </row>
    <row r="63" spans="1:10" x14ac:dyDescent="0.2">
      <c r="B63" s="35"/>
      <c r="C63" s="35"/>
      <c r="D63" s="35"/>
      <c r="E63" s="35"/>
      <c r="F63" s="35"/>
      <c r="G63" s="35"/>
      <c r="H63" s="35"/>
    </row>
    <row r="64" spans="1:10" x14ac:dyDescent="0.2">
      <c r="B64" s="35"/>
      <c r="C64" s="35"/>
      <c r="D64" s="35"/>
      <c r="E64" s="35"/>
      <c r="F64" s="35"/>
      <c r="G64" s="35"/>
      <c r="H64" s="35"/>
    </row>
    <row r="65" spans="1:9" ht="12.75" customHeight="1" x14ac:dyDescent="0.2">
      <c r="A65" s="32" t="s">
        <v>39</v>
      </c>
      <c r="B65" s="565" t="s">
        <v>40</v>
      </c>
      <c r="C65" s="566"/>
      <c r="D65" s="566"/>
      <c r="E65" s="566"/>
      <c r="F65" s="566"/>
      <c r="G65" s="566"/>
      <c r="H65" s="566"/>
      <c r="I65" s="33"/>
    </row>
    <row r="66" spans="1:9" x14ac:dyDescent="0.2">
      <c r="B66" s="566"/>
      <c r="C66" s="566"/>
      <c r="D66" s="566"/>
      <c r="E66" s="566"/>
      <c r="F66" s="566"/>
      <c r="G66" s="566"/>
      <c r="H66" s="566"/>
      <c r="I66" s="33"/>
    </row>
    <row r="67" spans="1:9" ht="6" customHeight="1" x14ac:dyDescent="0.2">
      <c r="B67" s="49"/>
      <c r="C67" s="49"/>
      <c r="D67" s="49"/>
      <c r="E67" s="49"/>
      <c r="F67" s="49"/>
      <c r="G67" s="49"/>
      <c r="H67" s="49"/>
      <c r="I67" s="33"/>
    </row>
    <row r="68" spans="1:9" x14ac:dyDescent="0.2">
      <c r="B68" s="569"/>
      <c r="C68" s="570"/>
      <c r="D68" s="570"/>
      <c r="E68" s="570"/>
      <c r="F68" s="570"/>
      <c r="G68" s="570"/>
      <c r="H68" s="571"/>
      <c r="I68" s="33"/>
    </row>
    <row r="69" spans="1:9" ht="12.75" customHeight="1" x14ac:dyDescent="0.2">
      <c r="B69" s="572"/>
      <c r="C69" s="573"/>
      <c r="D69" s="573"/>
      <c r="E69" s="573"/>
      <c r="F69" s="573"/>
      <c r="G69" s="573"/>
      <c r="H69" s="574"/>
      <c r="I69" s="33"/>
    </row>
    <row r="70" spans="1:9" ht="12.75" customHeight="1" x14ac:dyDescent="0.2">
      <c r="B70" s="50"/>
      <c r="C70" s="50"/>
      <c r="D70" s="50"/>
      <c r="E70" s="50"/>
      <c r="F70" s="50"/>
      <c r="G70" s="50"/>
      <c r="H70" s="50"/>
      <c r="I70" s="33"/>
    </row>
    <row r="71" spans="1:9" ht="12.75" customHeight="1" x14ac:dyDescent="0.2">
      <c r="B71" s="50"/>
      <c r="C71" s="50"/>
      <c r="D71" s="50"/>
      <c r="E71" s="50"/>
      <c r="F71" s="50"/>
      <c r="G71" s="50"/>
      <c r="H71" s="50"/>
      <c r="I71" s="33"/>
    </row>
    <row r="72" spans="1:9" x14ac:dyDescent="0.2">
      <c r="A72" s="32" t="s">
        <v>45</v>
      </c>
      <c r="B72" s="557" t="s">
        <v>480</v>
      </c>
      <c r="C72" s="558"/>
      <c r="D72" s="558"/>
      <c r="E72" s="558"/>
      <c r="F72" s="558"/>
      <c r="G72" s="558"/>
      <c r="H72" s="558"/>
    </row>
    <row r="73" spans="1:9" x14ac:dyDescent="0.2">
      <c r="B73" s="558"/>
      <c r="C73" s="558"/>
      <c r="D73" s="558"/>
      <c r="E73" s="558"/>
      <c r="F73" s="558"/>
      <c r="G73" s="558"/>
      <c r="H73" s="558"/>
    </row>
    <row r="75" spans="1:9" x14ac:dyDescent="0.2">
      <c r="B75" s="559"/>
      <c r="C75" s="560"/>
      <c r="D75" s="560"/>
      <c r="E75" s="560"/>
      <c r="F75" s="560"/>
      <c r="G75" s="560"/>
      <c r="H75" s="561"/>
    </row>
    <row r="76" spans="1:9" x14ac:dyDescent="0.2">
      <c r="B76" s="562"/>
      <c r="C76" s="563"/>
      <c r="D76" s="563"/>
      <c r="E76" s="563"/>
      <c r="F76" s="563"/>
      <c r="G76" s="563"/>
      <c r="H76" s="564"/>
    </row>
    <row r="138" spans="2:9" x14ac:dyDescent="0.2">
      <c r="B138" s="44"/>
      <c r="C138" s="44"/>
      <c r="D138" s="44"/>
      <c r="E138" s="44"/>
      <c r="F138" s="44"/>
      <c r="G138" s="44"/>
      <c r="H138" s="44"/>
      <c r="I138" s="51"/>
    </row>
    <row r="149" spans="2:9" x14ac:dyDescent="0.2">
      <c r="B149" s="52"/>
      <c r="C149" s="52"/>
      <c r="D149" s="52"/>
      <c r="E149" s="52"/>
      <c r="F149" s="52"/>
      <c r="G149" s="52"/>
      <c r="H149" s="52"/>
      <c r="I149" s="33"/>
    </row>
  </sheetData>
  <mergeCells count="80">
    <mergeCell ref="B72:H73"/>
    <mergeCell ref="B75:H76"/>
    <mergeCell ref="B65:H66"/>
    <mergeCell ref="B52:C52"/>
    <mergeCell ref="D52:E52"/>
    <mergeCell ref="G52:H52"/>
    <mergeCell ref="B53:H53"/>
    <mergeCell ref="B54:C54"/>
    <mergeCell ref="D54:H54"/>
    <mergeCell ref="B55:C55"/>
    <mergeCell ref="D55:E55"/>
    <mergeCell ref="G55:H55"/>
    <mergeCell ref="B56:H56"/>
    <mergeCell ref="B58:H59"/>
    <mergeCell ref="B61:H62"/>
    <mergeCell ref="B68:H69"/>
    <mergeCell ref="G49:H49"/>
    <mergeCell ref="B50:H50"/>
    <mergeCell ref="B51:C51"/>
    <mergeCell ref="D51:H51"/>
    <mergeCell ref="B46:C46"/>
    <mergeCell ref="D46:E46"/>
    <mergeCell ref="G46:H46"/>
    <mergeCell ref="B47:H47"/>
    <mergeCell ref="B48:C48"/>
    <mergeCell ref="D48:H48"/>
    <mergeCell ref="B49:C49"/>
    <mergeCell ref="D49:E49"/>
    <mergeCell ref="B43:C43"/>
    <mergeCell ref="D43:E43"/>
    <mergeCell ref="G43:H43"/>
    <mergeCell ref="B44:H44"/>
    <mergeCell ref="B45:C45"/>
    <mergeCell ref="D45:H45"/>
    <mergeCell ref="B42:C42"/>
    <mergeCell ref="D42:H42"/>
    <mergeCell ref="B31:C32"/>
    <mergeCell ref="D31:D32"/>
    <mergeCell ref="E31:E32"/>
    <mergeCell ref="F31:G32"/>
    <mergeCell ref="B33:C34"/>
    <mergeCell ref="D33:D34"/>
    <mergeCell ref="E33:E34"/>
    <mergeCell ref="F33:G34"/>
    <mergeCell ref="B35:C36"/>
    <mergeCell ref="D35:D36"/>
    <mergeCell ref="E35:E36"/>
    <mergeCell ref="F35:G36"/>
    <mergeCell ref="B39:H40"/>
    <mergeCell ref="B29:C30"/>
    <mergeCell ref="D29:D30"/>
    <mergeCell ref="E29:E30"/>
    <mergeCell ref="F29:G30"/>
    <mergeCell ref="F22:G22"/>
    <mergeCell ref="B23:H23"/>
    <mergeCell ref="B27:H27"/>
    <mergeCell ref="B28:C28"/>
    <mergeCell ref="F28:G28"/>
    <mergeCell ref="B25:E25"/>
    <mergeCell ref="F25:G25"/>
    <mergeCell ref="F17:G17"/>
    <mergeCell ref="F18:G18"/>
    <mergeCell ref="F19:G19"/>
    <mergeCell ref="F20:G20"/>
    <mergeCell ref="F21:G21"/>
    <mergeCell ref="B6:H7"/>
    <mergeCell ref="A1:D1"/>
    <mergeCell ref="E1:G1"/>
    <mergeCell ref="A2:H2"/>
    <mergeCell ref="A3:H4"/>
    <mergeCell ref="B5:H5"/>
    <mergeCell ref="C15:C16"/>
    <mergeCell ref="D15:D16"/>
    <mergeCell ref="B9:H10"/>
    <mergeCell ref="B11:H11"/>
    <mergeCell ref="B12:H12"/>
    <mergeCell ref="B13:H13"/>
    <mergeCell ref="B14:H14"/>
    <mergeCell ref="E15:E16"/>
    <mergeCell ref="F15:G16"/>
  </mergeCells>
  <printOptions horizontalCentered="1"/>
  <pageMargins left="0.5" right="0.5" top="0.5" bottom="0.5" header="0.3" footer="0.3"/>
  <pageSetup paperSize="5" scale="96" orientation="portrait" r:id="rId1"/>
  <headerFooter scaleWithDoc="0">
    <oddFooter>&amp;R4.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5</xdr:col>
                    <xdr:colOff>295275</xdr:colOff>
                    <xdr:row>12</xdr:row>
                    <xdr:rowOff>57150</xdr:rowOff>
                  </from>
                  <to>
                    <xdr:col>5</xdr:col>
                    <xdr:colOff>600075</xdr:colOff>
                    <xdr:row>14</xdr:row>
                    <xdr:rowOff>66675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xdr:col>
                    <xdr:colOff>762000</xdr:colOff>
                    <xdr:row>64</xdr:row>
                    <xdr:rowOff>133350</xdr:rowOff>
                  </from>
                  <to>
                    <xdr:col>6</xdr:col>
                    <xdr:colOff>142875</xdr:colOff>
                    <xdr:row>67</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6</xdr:col>
                    <xdr:colOff>104775</xdr:colOff>
                    <xdr:row>64</xdr:row>
                    <xdr:rowOff>133350</xdr:rowOff>
                  </from>
                  <to>
                    <xdr:col>6</xdr:col>
                    <xdr:colOff>542925</xdr:colOff>
                    <xdr:row>67</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4</xdr:col>
                    <xdr:colOff>1200150</xdr:colOff>
                    <xdr:row>57</xdr:row>
                    <xdr:rowOff>142875</xdr:rowOff>
                  </from>
                  <to>
                    <xdr:col>5</xdr:col>
                    <xdr:colOff>323850</xdr:colOff>
                    <xdr:row>60</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xdr:col>
                    <xdr:colOff>771525</xdr:colOff>
                    <xdr:row>57</xdr:row>
                    <xdr:rowOff>142875</xdr:rowOff>
                  </from>
                  <to>
                    <xdr:col>4</xdr:col>
                    <xdr:colOff>1247775</xdr:colOff>
                    <xdr:row>60</xdr:row>
                    <xdr:rowOff>19050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6</xdr:col>
                    <xdr:colOff>295275</xdr:colOff>
                    <xdr:row>71</xdr:row>
                    <xdr:rowOff>152400</xdr:rowOff>
                  </from>
                  <to>
                    <xdr:col>6</xdr:col>
                    <xdr:colOff>600075</xdr:colOff>
                    <xdr:row>73</xdr:row>
                    <xdr:rowOff>28575</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6</xdr:col>
                    <xdr:colOff>666750</xdr:colOff>
                    <xdr:row>71</xdr:row>
                    <xdr:rowOff>152400</xdr:rowOff>
                  </from>
                  <to>
                    <xdr:col>8</xdr:col>
                    <xdr:colOff>209550</xdr:colOff>
                    <xdr:row>73</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M79"/>
  <sheetViews>
    <sheetView showGridLines="0" topLeftCell="A36" zoomScaleNormal="100" zoomScaleSheetLayoutView="100" workbookViewId="0">
      <selection activeCell="C55" sqref="C55"/>
    </sheetView>
  </sheetViews>
  <sheetFormatPr defaultColWidth="9.140625" defaultRowHeight="12.75" x14ac:dyDescent="0.2"/>
  <cols>
    <col min="1" max="1" width="4.7109375" style="32" customWidth="1"/>
    <col min="2" max="2" width="5.7109375" style="30" customWidth="1"/>
    <col min="3" max="3" width="9.140625" style="30"/>
    <col min="4" max="4" width="17.85546875" style="30" customWidth="1"/>
    <col min="5" max="5" width="18.85546875" style="30" customWidth="1"/>
    <col min="6" max="6" width="16.140625" style="30" customWidth="1"/>
    <col min="7" max="7" width="11.85546875" style="30" customWidth="1"/>
    <col min="8" max="8" width="6.28515625" style="30" customWidth="1"/>
    <col min="9" max="12" width="9.140625" style="30"/>
    <col min="13" max="13" width="9.140625" style="30" hidden="1" customWidth="1"/>
    <col min="14" max="16384" width="9.140625" style="30"/>
  </cols>
  <sheetData>
    <row r="1" spans="1:13" x14ac:dyDescent="0.2">
      <c r="A1" s="516" t="s">
        <v>12</v>
      </c>
      <c r="B1" s="516"/>
      <c r="C1" s="516"/>
      <c r="D1" s="516"/>
      <c r="E1" s="419">
        <f>+Jurat!A3</f>
        <v>45657</v>
      </c>
      <c r="F1" s="420"/>
      <c r="G1" s="420"/>
      <c r="H1" s="1"/>
    </row>
    <row r="2" spans="1:13" ht="15" x14ac:dyDescent="0.25">
      <c r="A2" s="421" t="str">
        <f>+Jurat!B5</f>
        <v>NAME</v>
      </c>
      <c r="B2" s="576"/>
      <c r="C2" s="576"/>
      <c r="D2" s="576"/>
      <c r="E2" s="576"/>
      <c r="F2" s="576"/>
      <c r="G2" s="576"/>
      <c r="H2" s="576"/>
      <c r="I2" s="31"/>
      <c r="M2" s="30" t="s">
        <v>42</v>
      </c>
    </row>
    <row r="3" spans="1:13" ht="12.75" customHeight="1" x14ac:dyDescent="0.2">
      <c r="A3" s="519" t="s">
        <v>41</v>
      </c>
      <c r="B3" s="520"/>
      <c r="C3" s="520"/>
      <c r="D3" s="520"/>
      <c r="E3" s="520"/>
      <c r="F3" s="520"/>
      <c r="G3" s="520"/>
      <c r="H3" s="521"/>
      <c r="M3" s="30" t="s">
        <v>43</v>
      </c>
    </row>
    <row r="4" spans="1:13" ht="12.75" customHeight="1" x14ac:dyDescent="0.2">
      <c r="A4" s="522"/>
      <c r="B4" s="523"/>
      <c r="C4" s="523"/>
      <c r="D4" s="523"/>
      <c r="E4" s="523"/>
      <c r="F4" s="523"/>
      <c r="G4" s="523"/>
      <c r="H4" s="524"/>
      <c r="M4" s="30" t="s">
        <v>44</v>
      </c>
    </row>
    <row r="5" spans="1:13" s="54" customFormat="1" ht="15" x14ac:dyDescent="0.2">
      <c r="A5" s="53"/>
      <c r="B5" s="53"/>
      <c r="C5" s="53"/>
      <c r="D5" s="53"/>
      <c r="E5" s="53"/>
      <c r="F5" s="53"/>
      <c r="G5" s="53"/>
      <c r="H5" s="53"/>
    </row>
    <row r="6" spans="1:13" x14ac:dyDescent="0.2">
      <c r="A6" s="32" t="s">
        <v>48</v>
      </c>
      <c r="B6" s="515" t="s">
        <v>46</v>
      </c>
      <c r="C6" s="515"/>
      <c r="D6" s="515"/>
      <c r="E6" s="515"/>
      <c r="F6" s="515"/>
      <c r="G6" s="515"/>
      <c r="H6" s="515"/>
    </row>
    <row r="7" spans="1:13" x14ac:dyDescent="0.2">
      <c r="B7" s="515"/>
      <c r="C7" s="515"/>
      <c r="D7" s="515"/>
      <c r="E7" s="515"/>
      <c r="F7" s="515"/>
      <c r="G7" s="515"/>
      <c r="H7" s="515"/>
    </row>
    <row r="8" spans="1:13" ht="6" customHeight="1" x14ac:dyDescent="0.2">
      <c r="B8" s="33"/>
      <c r="C8" s="33"/>
      <c r="D8" s="33"/>
      <c r="E8" s="33"/>
      <c r="F8" s="33"/>
      <c r="G8" s="33"/>
      <c r="H8" s="33"/>
    </row>
    <row r="9" spans="1:13" x14ac:dyDescent="0.2">
      <c r="B9" s="559"/>
      <c r="C9" s="560"/>
      <c r="D9" s="560"/>
      <c r="E9" s="560"/>
      <c r="F9" s="560"/>
      <c r="G9" s="560"/>
      <c r="H9" s="561"/>
    </row>
    <row r="10" spans="1:13" x14ac:dyDescent="0.2">
      <c r="B10" s="562"/>
      <c r="C10" s="563"/>
      <c r="D10" s="563"/>
      <c r="E10" s="563"/>
      <c r="F10" s="563"/>
      <c r="G10" s="563"/>
      <c r="H10" s="564"/>
    </row>
    <row r="11" spans="1:13" x14ac:dyDescent="0.2">
      <c r="B11" s="52"/>
      <c r="C11" s="52"/>
      <c r="D11" s="52"/>
      <c r="E11" s="52"/>
      <c r="F11" s="52"/>
      <c r="G11" s="52"/>
      <c r="H11" s="52"/>
    </row>
    <row r="12" spans="1:13" x14ac:dyDescent="0.2">
      <c r="B12" s="577"/>
      <c r="C12" s="577"/>
      <c r="D12" s="577"/>
      <c r="E12" s="577"/>
      <c r="F12" s="577"/>
      <c r="G12" s="577"/>
      <c r="H12" s="577"/>
      <c r="M12" s="30" t="s">
        <v>47</v>
      </c>
    </row>
    <row r="13" spans="1:13" ht="12.75" customHeight="1" x14ac:dyDescent="0.2">
      <c r="A13" s="32" t="s">
        <v>50</v>
      </c>
      <c r="B13" s="578" t="s">
        <v>49</v>
      </c>
      <c r="C13" s="578"/>
      <c r="D13" s="578"/>
      <c r="E13" s="578"/>
      <c r="F13" s="578"/>
      <c r="G13" s="578"/>
      <c r="H13" s="578"/>
      <c r="I13" s="33"/>
    </row>
    <row r="14" spans="1:13" ht="12.75" customHeight="1" x14ac:dyDescent="0.2">
      <c r="B14" s="578"/>
      <c r="C14" s="578"/>
      <c r="D14" s="578"/>
      <c r="E14" s="578"/>
      <c r="F14" s="578"/>
      <c r="G14" s="578"/>
      <c r="H14" s="578"/>
      <c r="I14" s="33"/>
    </row>
    <row r="15" spans="1:13" ht="6" customHeight="1" x14ac:dyDescent="0.2">
      <c r="B15" s="50"/>
      <c r="C15" s="50"/>
      <c r="D15" s="50"/>
      <c r="E15" s="50"/>
      <c r="F15" s="50"/>
      <c r="G15" s="50"/>
      <c r="H15" s="50"/>
      <c r="I15" s="33"/>
    </row>
    <row r="16" spans="1:13" x14ac:dyDescent="0.2">
      <c r="B16" s="581"/>
      <c r="C16" s="582"/>
      <c r="D16" s="582"/>
      <c r="E16" s="582"/>
      <c r="F16" s="582"/>
      <c r="G16" s="582"/>
      <c r="H16" s="583"/>
      <c r="I16" s="33"/>
    </row>
    <row r="17" spans="1:10" x14ac:dyDescent="0.2">
      <c r="B17" s="584"/>
      <c r="C17" s="552"/>
      <c r="D17" s="552"/>
      <c r="E17" s="552"/>
      <c r="F17" s="552"/>
      <c r="G17" s="552"/>
      <c r="H17" s="585"/>
      <c r="I17" s="33"/>
    </row>
    <row r="18" spans="1:10" x14ac:dyDescent="0.2">
      <c r="B18" s="584"/>
      <c r="C18" s="552"/>
      <c r="D18" s="552"/>
      <c r="E18" s="552"/>
      <c r="F18" s="552"/>
      <c r="G18" s="552"/>
      <c r="H18" s="585"/>
      <c r="I18" s="45"/>
    </row>
    <row r="19" spans="1:10" x14ac:dyDescent="0.2">
      <c r="B19" s="586"/>
      <c r="C19" s="587"/>
      <c r="D19" s="587"/>
      <c r="E19" s="587"/>
      <c r="F19" s="587"/>
      <c r="G19" s="587"/>
      <c r="H19" s="588"/>
      <c r="I19" s="45"/>
    </row>
    <row r="20" spans="1:10" x14ac:dyDescent="0.2">
      <c r="B20" s="55"/>
      <c r="C20" s="55"/>
      <c r="D20" s="55"/>
      <c r="E20" s="55"/>
      <c r="F20" s="55"/>
      <c r="G20" s="55"/>
      <c r="H20" s="55"/>
      <c r="I20" s="45"/>
    </row>
    <row r="21" spans="1:10" x14ac:dyDescent="0.2">
      <c r="B21" s="55"/>
      <c r="C21" s="55"/>
      <c r="D21" s="55"/>
      <c r="E21" s="55"/>
      <c r="F21" s="55"/>
      <c r="G21" s="55"/>
      <c r="H21" s="55"/>
      <c r="I21" s="45"/>
    </row>
    <row r="22" spans="1:10" ht="15" x14ac:dyDescent="0.25">
      <c r="A22" s="32" t="s">
        <v>53</v>
      </c>
      <c r="B22" s="579" t="s">
        <v>51</v>
      </c>
      <c r="C22" s="525"/>
      <c r="D22" s="525"/>
      <c r="E22" s="525"/>
      <c r="F22" s="525"/>
      <c r="G22" s="525"/>
      <c r="H22" s="525"/>
    </row>
    <row r="23" spans="1:10" x14ac:dyDescent="0.2">
      <c r="B23" s="545" t="s">
        <v>52</v>
      </c>
      <c r="C23" s="545"/>
      <c r="D23" s="545"/>
      <c r="E23" s="545"/>
      <c r="F23" s="580"/>
      <c r="G23" s="580"/>
      <c r="H23" s="35"/>
    </row>
    <row r="24" spans="1:10" x14ac:dyDescent="0.2">
      <c r="B24" s="31"/>
      <c r="C24" s="31"/>
      <c r="D24" s="31"/>
      <c r="E24" s="31"/>
      <c r="F24" s="56"/>
      <c r="G24" s="56"/>
      <c r="H24" s="35"/>
    </row>
    <row r="25" spans="1:10" x14ac:dyDescent="0.2">
      <c r="B25" s="47"/>
      <c r="C25" s="47"/>
      <c r="D25" s="47"/>
      <c r="E25" s="47"/>
      <c r="F25" s="57"/>
      <c r="G25" s="35"/>
      <c r="H25" s="35"/>
    </row>
    <row r="26" spans="1:10" ht="12.75" customHeight="1" x14ac:dyDescent="0.2">
      <c r="A26" s="32" t="s">
        <v>56</v>
      </c>
      <c r="B26" s="578" t="s">
        <v>54</v>
      </c>
      <c r="C26" s="578"/>
      <c r="D26" s="578"/>
      <c r="E26" s="578"/>
      <c r="F26" s="578"/>
      <c r="G26" s="589"/>
      <c r="H26" s="589"/>
    </row>
    <row r="27" spans="1:10" ht="5.25" customHeight="1" x14ac:dyDescent="0.2">
      <c r="B27" s="575"/>
      <c r="C27" s="575"/>
      <c r="D27" s="575"/>
      <c r="E27" s="575"/>
      <c r="F27" s="575"/>
      <c r="G27" s="575"/>
      <c r="H27" s="575"/>
      <c r="I27" s="45"/>
      <c r="J27" s="45"/>
    </row>
    <row r="28" spans="1:10" x14ac:dyDescent="0.2">
      <c r="B28" s="578" t="s">
        <v>55</v>
      </c>
      <c r="C28" s="578"/>
      <c r="D28" s="578"/>
      <c r="E28" s="578"/>
      <c r="F28" s="578"/>
      <c r="G28" s="578"/>
      <c r="H28" s="578"/>
    </row>
    <row r="29" spans="1:10" x14ac:dyDescent="0.2">
      <c r="B29" s="50"/>
      <c r="C29" s="50"/>
      <c r="D29" s="50"/>
      <c r="E29" s="50"/>
      <c r="F29" s="50"/>
      <c r="G29" s="50"/>
      <c r="H29" s="50"/>
    </row>
    <row r="30" spans="1:10" x14ac:dyDescent="0.2">
      <c r="B30" s="55"/>
      <c r="C30" s="55"/>
      <c r="D30" s="55"/>
      <c r="E30" s="55"/>
      <c r="F30" s="55"/>
      <c r="G30" s="55"/>
      <c r="H30" s="55"/>
    </row>
    <row r="31" spans="1:10" ht="15" x14ac:dyDescent="0.25">
      <c r="A31" s="32" t="s">
        <v>59</v>
      </c>
      <c r="B31" s="579" t="s">
        <v>57</v>
      </c>
      <c r="C31" s="525"/>
      <c r="D31" s="525"/>
      <c r="E31" s="525"/>
      <c r="F31" s="525"/>
      <c r="G31" s="525"/>
      <c r="H31" s="525"/>
    </row>
    <row r="32" spans="1:10" x14ac:dyDescent="0.2">
      <c r="B32" s="30" t="s">
        <v>58</v>
      </c>
      <c r="C32" s="35"/>
      <c r="D32" s="35"/>
      <c r="E32" s="35"/>
      <c r="F32" s="35"/>
      <c r="G32" s="35"/>
      <c r="H32" s="35"/>
    </row>
    <row r="33" spans="1:8" ht="6" customHeight="1" x14ac:dyDescent="0.2">
      <c r="C33" s="35"/>
      <c r="D33" s="35"/>
      <c r="E33" s="35"/>
      <c r="F33" s="35"/>
      <c r="G33" s="35"/>
      <c r="H33" s="35"/>
    </row>
    <row r="34" spans="1:8" ht="19.5" customHeight="1" x14ac:dyDescent="0.2">
      <c r="B34" s="581"/>
      <c r="C34" s="582"/>
      <c r="D34" s="582"/>
      <c r="E34" s="582"/>
      <c r="F34" s="582"/>
      <c r="G34" s="582"/>
      <c r="H34" s="583"/>
    </row>
    <row r="35" spans="1:8" x14ac:dyDescent="0.2">
      <c r="B35" s="586"/>
      <c r="C35" s="587"/>
      <c r="D35" s="587"/>
      <c r="E35" s="587"/>
      <c r="F35" s="587"/>
      <c r="G35" s="587"/>
      <c r="H35" s="588"/>
    </row>
    <row r="36" spans="1:8" x14ac:dyDescent="0.2">
      <c r="B36" s="52"/>
      <c r="C36" s="52"/>
      <c r="D36" s="52"/>
      <c r="E36" s="52"/>
      <c r="F36" s="52"/>
      <c r="G36" s="52"/>
      <c r="H36" s="52"/>
    </row>
    <row r="37" spans="1:8" x14ac:dyDescent="0.2">
      <c r="B37" s="58"/>
      <c r="C37" s="58"/>
      <c r="D37" s="58"/>
      <c r="E37" s="58"/>
      <c r="F37" s="58"/>
      <c r="G37" s="58"/>
      <c r="H37" s="58"/>
    </row>
    <row r="38" spans="1:8" ht="12.75" customHeight="1" x14ac:dyDescent="0.2">
      <c r="A38" s="32" t="s">
        <v>62</v>
      </c>
      <c r="B38" s="578" t="s">
        <v>60</v>
      </c>
      <c r="C38" s="578"/>
      <c r="D38" s="578"/>
      <c r="E38" s="578"/>
      <c r="F38" s="578"/>
      <c r="G38" s="578"/>
      <c r="H38" s="578"/>
    </row>
    <row r="39" spans="1:8" x14ac:dyDescent="0.2">
      <c r="B39" s="578"/>
      <c r="C39" s="578"/>
      <c r="D39" s="578"/>
      <c r="E39" s="578"/>
      <c r="F39" s="578"/>
      <c r="G39" s="578"/>
      <c r="H39" s="578"/>
    </row>
    <row r="40" spans="1:8" ht="13.5" x14ac:dyDescent="0.25">
      <c r="B40" s="590" t="s">
        <v>61</v>
      </c>
      <c r="C40" s="578"/>
      <c r="D40" s="578"/>
      <c r="E40" s="578"/>
      <c r="F40" s="35"/>
      <c r="G40" s="35"/>
      <c r="H40" s="35"/>
    </row>
    <row r="41" spans="1:8" ht="6" customHeight="1" x14ac:dyDescent="0.25">
      <c r="B41" s="59"/>
      <c r="C41" s="50"/>
      <c r="D41" s="50"/>
      <c r="E41" s="50"/>
      <c r="F41" s="35"/>
      <c r="G41" s="35"/>
      <c r="H41" s="35"/>
    </row>
    <row r="42" spans="1:8" x14ac:dyDescent="0.2">
      <c r="B42" s="581"/>
      <c r="C42" s="582"/>
      <c r="D42" s="582"/>
      <c r="E42" s="582"/>
      <c r="F42" s="582"/>
      <c r="G42" s="582"/>
      <c r="H42" s="583"/>
    </row>
    <row r="43" spans="1:8" x14ac:dyDescent="0.2">
      <c r="B43" s="586"/>
      <c r="C43" s="587"/>
      <c r="D43" s="587"/>
      <c r="E43" s="587"/>
      <c r="F43" s="587"/>
      <c r="G43" s="587"/>
      <c r="H43" s="588"/>
    </row>
    <row r="44" spans="1:8" x14ac:dyDescent="0.2">
      <c r="B44" s="35"/>
      <c r="C44" s="35"/>
      <c r="D44" s="35"/>
      <c r="E44" s="35"/>
      <c r="F44" s="35"/>
      <c r="G44" s="35"/>
      <c r="H44" s="35"/>
    </row>
    <row r="45" spans="1:8" ht="12.75" customHeight="1" x14ac:dyDescent="0.2">
      <c r="A45" s="32" t="s">
        <v>64</v>
      </c>
      <c r="B45" s="578" t="s">
        <v>63</v>
      </c>
      <c r="C45" s="578"/>
      <c r="D45" s="578"/>
      <c r="E45" s="578"/>
      <c r="F45" s="578"/>
      <c r="G45" s="578"/>
      <c r="H45" s="578"/>
    </row>
    <row r="46" spans="1:8" x14ac:dyDescent="0.2">
      <c r="B46" s="578"/>
      <c r="C46" s="578"/>
      <c r="D46" s="578"/>
      <c r="E46" s="578"/>
      <c r="F46" s="578"/>
      <c r="G46" s="578"/>
      <c r="H46" s="578"/>
    </row>
    <row r="47" spans="1:8" x14ac:dyDescent="0.2">
      <c r="B47" s="50"/>
      <c r="C47" s="50"/>
      <c r="D47" s="50"/>
      <c r="E47" s="50"/>
      <c r="F47" s="50"/>
      <c r="G47" s="50"/>
      <c r="H47" s="50"/>
    </row>
    <row r="48" spans="1:8" x14ac:dyDescent="0.2">
      <c r="B48" s="512"/>
      <c r="C48" s="512"/>
      <c r="D48" s="512"/>
      <c r="E48" s="512"/>
      <c r="F48" s="512"/>
      <c r="G48" s="512"/>
      <c r="H48" s="512"/>
    </row>
    <row r="49" spans="1:9" x14ac:dyDescent="0.2">
      <c r="A49" s="32" t="s">
        <v>67</v>
      </c>
      <c r="B49" s="525" t="s">
        <v>65</v>
      </c>
      <c r="C49" s="525"/>
      <c r="D49" s="525"/>
      <c r="E49" s="525"/>
      <c r="F49" s="525"/>
      <c r="G49" s="525"/>
      <c r="H49" s="525"/>
    </row>
    <row r="50" spans="1:9" ht="15.75" customHeight="1" x14ac:dyDescent="0.2">
      <c r="B50" s="50"/>
      <c r="C50" s="50"/>
      <c r="D50" s="525" t="s">
        <v>66</v>
      </c>
      <c r="E50" s="525"/>
      <c r="F50" s="60"/>
      <c r="G50" s="60"/>
      <c r="H50" s="60"/>
    </row>
    <row r="51" spans="1:9" ht="6" customHeight="1" x14ac:dyDescent="0.2">
      <c r="B51" s="50"/>
      <c r="C51" s="50"/>
      <c r="F51" s="60"/>
      <c r="G51" s="60"/>
      <c r="H51" s="60"/>
    </row>
    <row r="52" spans="1:9" x14ac:dyDescent="0.2">
      <c r="B52" s="581"/>
      <c r="C52" s="582"/>
      <c r="D52" s="582"/>
      <c r="E52" s="582"/>
      <c r="F52" s="582"/>
      <c r="G52" s="582"/>
      <c r="H52" s="583"/>
    </row>
    <row r="53" spans="1:9" x14ac:dyDescent="0.2">
      <c r="B53" s="586"/>
      <c r="C53" s="587"/>
      <c r="D53" s="587"/>
      <c r="E53" s="587"/>
      <c r="F53" s="587"/>
      <c r="G53" s="587"/>
      <c r="H53" s="588"/>
      <c r="I53" s="45"/>
    </row>
    <row r="54" spans="1:9" x14ac:dyDescent="0.2">
      <c r="B54" s="52"/>
      <c r="C54" s="52"/>
      <c r="D54" s="52"/>
      <c r="E54" s="52"/>
      <c r="F54" s="52"/>
      <c r="G54" s="52"/>
      <c r="H54" s="52"/>
      <c r="I54" s="45"/>
    </row>
    <row r="55" spans="1:9" x14ac:dyDescent="0.2">
      <c r="B55" s="55"/>
      <c r="C55" s="55"/>
      <c r="D55" s="55"/>
      <c r="E55" s="55"/>
      <c r="F55" s="55"/>
      <c r="G55" s="55"/>
      <c r="H55" s="55"/>
      <c r="I55" s="45"/>
    </row>
    <row r="56" spans="1:9" s="89" customFormat="1" ht="15" customHeight="1" x14ac:dyDescent="0.25">
      <c r="A56" s="88" t="s">
        <v>71</v>
      </c>
      <c r="B56" s="591" t="s">
        <v>68</v>
      </c>
      <c r="C56" s="591"/>
      <c r="D56" s="591"/>
      <c r="E56" s="591"/>
      <c r="F56" s="591"/>
      <c r="G56" s="591"/>
      <c r="H56" s="591"/>
    </row>
    <row r="57" spans="1:9" x14ac:dyDescent="0.2">
      <c r="B57" s="525" t="s">
        <v>69</v>
      </c>
      <c r="C57" s="525"/>
      <c r="D57" s="61"/>
      <c r="E57" s="62" t="s">
        <v>70</v>
      </c>
      <c r="F57" s="61"/>
      <c r="G57" s="63"/>
      <c r="H57" s="63"/>
    </row>
    <row r="58" spans="1:9" x14ac:dyDescent="0.2">
      <c r="B58" s="512"/>
      <c r="C58" s="512"/>
      <c r="D58" s="512"/>
      <c r="E58" s="512"/>
      <c r="F58" s="512"/>
      <c r="G58" s="512"/>
      <c r="H58" s="512"/>
    </row>
    <row r="59" spans="1:9" ht="7.5" customHeight="1" x14ac:dyDescent="0.2">
      <c r="B59" s="35"/>
      <c r="C59" s="35"/>
      <c r="D59" s="35"/>
      <c r="E59" s="35"/>
      <c r="F59" s="35"/>
      <c r="G59" s="35"/>
      <c r="H59" s="35"/>
    </row>
    <row r="60" spans="1:9" ht="15" x14ac:dyDescent="0.25">
      <c r="A60" s="32" t="s">
        <v>73</v>
      </c>
      <c r="B60" s="579" t="s">
        <v>482</v>
      </c>
      <c r="C60" s="525"/>
      <c r="D60" s="525"/>
      <c r="E60" s="525"/>
      <c r="F60" s="35"/>
      <c r="G60" s="35"/>
      <c r="H60" s="35"/>
    </row>
    <row r="61" spans="1:9" ht="15" x14ac:dyDescent="0.25">
      <c r="B61" s="592" t="s">
        <v>72</v>
      </c>
      <c r="C61" s="592"/>
      <c r="D61" s="592"/>
      <c r="E61" s="64"/>
      <c r="F61" s="65"/>
      <c r="G61" s="65"/>
      <c r="H61" s="65"/>
    </row>
    <row r="62" spans="1:9" x14ac:dyDescent="0.2">
      <c r="B62" s="47"/>
      <c r="C62" s="47"/>
      <c r="D62" s="47"/>
      <c r="E62" s="47"/>
      <c r="F62" s="47"/>
      <c r="G62" s="47"/>
      <c r="H62" s="47"/>
    </row>
    <row r="63" spans="1:9" x14ac:dyDescent="0.2">
      <c r="B63" s="545" t="s">
        <v>481</v>
      </c>
      <c r="C63" s="545"/>
      <c r="D63" s="545"/>
      <c r="E63" s="545"/>
      <c r="F63" s="552"/>
      <c r="G63" s="552"/>
      <c r="H63" s="552"/>
    </row>
    <row r="64" spans="1:9" x14ac:dyDescent="0.2">
      <c r="B64" s="581"/>
      <c r="C64" s="582"/>
      <c r="D64" s="582"/>
      <c r="E64" s="582"/>
      <c r="F64" s="582"/>
      <c r="G64" s="582"/>
      <c r="H64" s="583"/>
    </row>
    <row r="65" spans="1:9" x14ac:dyDescent="0.2">
      <c r="B65" s="584"/>
      <c r="C65" s="552"/>
      <c r="D65" s="552"/>
      <c r="E65" s="552"/>
      <c r="F65" s="552"/>
      <c r="G65" s="552"/>
      <c r="H65" s="585"/>
    </row>
    <row r="66" spans="1:9" x14ac:dyDescent="0.2">
      <c r="B66" s="586"/>
      <c r="C66" s="587"/>
      <c r="D66" s="587"/>
      <c r="E66" s="587"/>
      <c r="F66" s="587"/>
      <c r="G66" s="587"/>
      <c r="H66" s="588"/>
    </row>
    <row r="67" spans="1:9" x14ac:dyDescent="0.2">
      <c r="B67" s="52"/>
      <c r="C67" s="52"/>
      <c r="D67" s="52"/>
      <c r="E67" s="52"/>
      <c r="F67" s="52"/>
      <c r="G67" s="52"/>
      <c r="H67" s="52"/>
    </row>
    <row r="68" spans="1:9" x14ac:dyDescent="0.2">
      <c r="B68" s="35"/>
      <c r="C68" s="35"/>
      <c r="D68" s="35"/>
      <c r="E68" s="35"/>
      <c r="F68" s="35"/>
      <c r="G68" s="35"/>
      <c r="H68" s="35"/>
    </row>
    <row r="69" spans="1:9" x14ac:dyDescent="0.2">
      <c r="A69" s="32" t="s">
        <v>77</v>
      </c>
      <c r="B69" s="525" t="s">
        <v>74</v>
      </c>
      <c r="C69" s="525"/>
      <c r="D69" s="525"/>
      <c r="E69" s="525"/>
      <c r="F69" s="35"/>
      <c r="G69" s="35"/>
      <c r="H69" s="35"/>
    </row>
    <row r="70" spans="1:9" x14ac:dyDescent="0.2">
      <c r="B70" s="592" t="s">
        <v>75</v>
      </c>
      <c r="C70" s="592"/>
      <c r="D70" s="592"/>
      <c r="E70" s="592"/>
      <c r="F70" s="66"/>
      <c r="G70" s="67"/>
      <c r="H70" s="67"/>
    </row>
    <row r="71" spans="1:9" x14ac:dyDescent="0.2">
      <c r="B71" s="592" t="s">
        <v>76</v>
      </c>
      <c r="C71" s="592"/>
      <c r="D71" s="592"/>
      <c r="E71" s="592"/>
      <c r="F71" s="68"/>
      <c r="G71" s="69"/>
      <c r="H71" s="69"/>
    </row>
    <row r="72" spans="1:9" x14ac:dyDescent="0.2">
      <c r="B72" s="35"/>
      <c r="C72" s="35"/>
      <c r="D72" s="35"/>
      <c r="E72" s="35"/>
      <c r="F72" s="35"/>
      <c r="G72" s="35"/>
      <c r="H72" s="35"/>
    </row>
    <row r="73" spans="1:9" x14ac:dyDescent="0.2">
      <c r="B73" s="35"/>
      <c r="C73" s="35"/>
      <c r="D73" s="35"/>
      <c r="E73" s="35"/>
      <c r="F73" s="35"/>
      <c r="G73" s="35"/>
      <c r="H73" s="35"/>
    </row>
    <row r="78" spans="1:9" x14ac:dyDescent="0.2">
      <c r="B78" s="552"/>
      <c r="C78" s="552"/>
      <c r="D78" s="552"/>
      <c r="E78" s="552"/>
      <c r="F78" s="552"/>
      <c r="G78" s="552"/>
      <c r="H78" s="552"/>
      <c r="I78" s="45"/>
    </row>
    <row r="79" spans="1:9" x14ac:dyDescent="0.2">
      <c r="B79" s="35"/>
      <c r="C79" s="35"/>
      <c r="D79" s="35"/>
      <c r="E79" s="35"/>
      <c r="F79" s="35"/>
      <c r="G79" s="35"/>
      <c r="H79" s="35"/>
    </row>
  </sheetData>
  <mergeCells count="38">
    <mergeCell ref="B69:E69"/>
    <mergeCell ref="B70:E70"/>
    <mergeCell ref="B71:E71"/>
    <mergeCell ref="B78:H78"/>
    <mergeCell ref="B60:E60"/>
    <mergeCell ref="B61:D61"/>
    <mergeCell ref="B63:E63"/>
    <mergeCell ref="F63:H63"/>
    <mergeCell ref="B64:H66"/>
    <mergeCell ref="B58:H58"/>
    <mergeCell ref="B28:H28"/>
    <mergeCell ref="B31:H31"/>
    <mergeCell ref="B38:H39"/>
    <mergeCell ref="B40:E40"/>
    <mergeCell ref="B45:H46"/>
    <mergeCell ref="B48:H48"/>
    <mergeCell ref="B49:H49"/>
    <mergeCell ref="D50:E50"/>
    <mergeCell ref="B52:H53"/>
    <mergeCell ref="B56:H56"/>
    <mergeCell ref="B57:C57"/>
    <mergeCell ref="B34:H35"/>
    <mergeCell ref="B42:H43"/>
    <mergeCell ref="B27:H27"/>
    <mergeCell ref="A1:D1"/>
    <mergeCell ref="E1:G1"/>
    <mergeCell ref="A2:H2"/>
    <mergeCell ref="A3:H4"/>
    <mergeCell ref="B6:H7"/>
    <mergeCell ref="B12:H12"/>
    <mergeCell ref="B13:H14"/>
    <mergeCell ref="B22:H22"/>
    <mergeCell ref="B23:E23"/>
    <mergeCell ref="F23:G23"/>
    <mergeCell ref="B26:F26"/>
    <mergeCell ref="B9:H10"/>
    <mergeCell ref="B16:H19"/>
    <mergeCell ref="G26:H26"/>
  </mergeCells>
  <printOptions horizontalCentered="1"/>
  <pageMargins left="0.5" right="0.5" top="0.5" bottom="0.5" header="0.3" footer="0.3"/>
  <pageSetup paperSize="5" orientation="portrait" r:id="rId1"/>
  <headerFooter scaleWithDoc="0">
    <oddFooter>&amp;R5.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93" r:id="rId4" name="Check Box 21">
              <controlPr defaultSize="0" autoFill="0" autoLine="0" autoPict="0">
                <anchor moveWithCells="1">
                  <from>
                    <xdr:col>4</xdr:col>
                    <xdr:colOff>342900</xdr:colOff>
                    <xdr:row>37</xdr:row>
                    <xdr:rowOff>133350</xdr:rowOff>
                  </from>
                  <to>
                    <xdr:col>4</xdr:col>
                    <xdr:colOff>609600</xdr:colOff>
                    <xdr:row>39</xdr:row>
                    <xdr:rowOff>85725</xdr:rowOff>
                  </to>
                </anchor>
              </controlPr>
            </control>
          </mc:Choice>
        </mc:AlternateContent>
        <mc:AlternateContent xmlns:mc="http://schemas.openxmlformats.org/markup-compatibility/2006">
          <mc:Choice Requires="x14">
            <control shapeId="3094" r:id="rId5" name="Check Box 22">
              <controlPr defaultSize="0" autoFill="0" autoLine="0" autoPict="0">
                <anchor moveWithCells="1">
                  <from>
                    <xdr:col>4</xdr:col>
                    <xdr:colOff>790575</xdr:colOff>
                    <xdr:row>37</xdr:row>
                    <xdr:rowOff>133350</xdr:rowOff>
                  </from>
                  <to>
                    <xdr:col>4</xdr:col>
                    <xdr:colOff>1238250</xdr:colOff>
                    <xdr:row>39</xdr:row>
                    <xdr:rowOff>85725</xdr:rowOff>
                  </to>
                </anchor>
              </controlPr>
            </control>
          </mc:Choice>
        </mc:AlternateContent>
        <mc:AlternateContent xmlns:mc="http://schemas.openxmlformats.org/markup-compatibility/2006">
          <mc:Choice Requires="x14">
            <control shapeId="3095" r:id="rId6" name="Check Box 23">
              <controlPr defaultSize="0" autoFill="0" autoLine="0" autoPict="0">
                <anchor moveWithCells="1">
                  <from>
                    <xdr:col>4</xdr:col>
                    <xdr:colOff>1181100</xdr:colOff>
                    <xdr:row>44</xdr:row>
                    <xdr:rowOff>133350</xdr:rowOff>
                  </from>
                  <to>
                    <xdr:col>5</xdr:col>
                    <xdr:colOff>285750</xdr:colOff>
                    <xdr:row>46</xdr:row>
                    <xdr:rowOff>85725</xdr:rowOff>
                  </to>
                </anchor>
              </controlPr>
            </control>
          </mc:Choice>
        </mc:AlternateContent>
        <mc:AlternateContent xmlns:mc="http://schemas.openxmlformats.org/markup-compatibility/2006">
          <mc:Choice Requires="x14">
            <control shapeId="3096" r:id="rId7" name="Check Box 24">
              <controlPr defaultSize="0" autoFill="0" autoLine="0" autoPict="0">
                <anchor moveWithCells="1">
                  <from>
                    <xdr:col>5</xdr:col>
                    <xdr:colOff>371475</xdr:colOff>
                    <xdr:row>44</xdr:row>
                    <xdr:rowOff>133350</xdr:rowOff>
                  </from>
                  <to>
                    <xdr:col>5</xdr:col>
                    <xdr:colOff>609600</xdr:colOff>
                    <xdr:row>46</xdr:row>
                    <xdr:rowOff>85725</xdr:rowOff>
                  </to>
                </anchor>
              </controlPr>
            </control>
          </mc:Choice>
        </mc:AlternateContent>
        <mc:AlternateContent xmlns:mc="http://schemas.openxmlformats.org/markup-compatibility/2006">
          <mc:Choice Requires="x14">
            <control shapeId="3097" r:id="rId8" name="Check Box 25">
              <controlPr defaultSize="0" autoFill="0" autoLine="0" autoPict="0">
                <anchor moveWithCells="1">
                  <from>
                    <xdr:col>1</xdr:col>
                    <xdr:colOff>19050</xdr:colOff>
                    <xdr:row>49</xdr:row>
                    <xdr:rowOff>19050</xdr:rowOff>
                  </from>
                  <to>
                    <xdr:col>2</xdr:col>
                    <xdr:colOff>304800</xdr:colOff>
                    <xdr:row>50</xdr:row>
                    <xdr:rowOff>28575</xdr:rowOff>
                  </to>
                </anchor>
              </controlPr>
            </control>
          </mc:Choice>
        </mc:AlternateContent>
        <mc:AlternateContent xmlns:mc="http://schemas.openxmlformats.org/markup-compatibility/2006">
          <mc:Choice Requires="x14">
            <control shapeId="3098" r:id="rId9" name="Check Box 26">
              <controlPr defaultSize="0" autoFill="0" autoLine="0" autoPict="0">
                <anchor moveWithCells="1">
                  <from>
                    <xdr:col>2</xdr:col>
                    <xdr:colOff>123825</xdr:colOff>
                    <xdr:row>49</xdr:row>
                    <xdr:rowOff>19050</xdr:rowOff>
                  </from>
                  <to>
                    <xdr:col>2</xdr:col>
                    <xdr:colOff>561975</xdr:colOff>
                    <xdr:row>50</xdr:row>
                    <xdr:rowOff>28575</xdr:rowOff>
                  </to>
                </anchor>
              </controlPr>
            </control>
          </mc:Choice>
        </mc:AlternateContent>
        <mc:AlternateContent xmlns:mc="http://schemas.openxmlformats.org/markup-compatibility/2006">
          <mc:Choice Requires="x14">
            <control shapeId="3099" r:id="rId10" name="Check Box 27">
              <controlPr defaultSize="0" autoFill="0" autoLine="0" autoPict="0">
                <anchor moveWithCells="1">
                  <from>
                    <xdr:col>5</xdr:col>
                    <xdr:colOff>962025</xdr:colOff>
                    <xdr:row>29</xdr:row>
                    <xdr:rowOff>142875</xdr:rowOff>
                  </from>
                  <to>
                    <xdr:col>6</xdr:col>
                    <xdr:colOff>209550</xdr:colOff>
                    <xdr:row>31</xdr:row>
                    <xdr:rowOff>66675</xdr:rowOff>
                  </to>
                </anchor>
              </controlPr>
            </control>
          </mc:Choice>
        </mc:AlternateContent>
        <mc:AlternateContent xmlns:mc="http://schemas.openxmlformats.org/markup-compatibility/2006">
          <mc:Choice Requires="x14">
            <control shapeId="3100" r:id="rId11" name="Check Box 28">
              <controlPr defaultSize="0" autoFill="0" autoLine="0" autoPict="0">
                <anchor moveWithCells="1">
                  <from>
                    <xdr:col>6</xdr:col>
                    <xdr:colOff>333375</xdr:colOff>
                    <xdr:row>29</xdr:row>
                    <xdr:rowOff>152400</xdr:rowOff>
                  </from>
                  <to>
                    <xdr:col>6</xdr:col>
                    <xdr:colOff>609600</xdr:colOff>
                    <xdr:row>31</xdr:row>
                    <xdr:rowOff>76200</xdr:rowOff>
                  </to>
                </anchor>
              </controlPr>
            </control>
          </mc:Choice>
        </mc:AlternateContent>
        <mc:AlternateContent xmlns:mc="http://schemas.openxmlformats.org/markup-compatibility/2006">
          <mc:Choice Requires="x14">
            <control shapeId="3101" r:id="rId12" name="Check Box 29">
              <controlPr defaultSize="0" autoFill="0" autoLine="0" autoPict="0">
                <anchor moveWithCells="1">
                  <from>
                    <xdr:col>3</xdr:col>
                    <xdr:colOff>847725</xdr:colOff>
                    <xdr:row>67</xdr:row>
                    <xdr:rowOff>114300</xdr:rowOff>
                  </from>
                  <to>
                    <xdr:col>4</xdr:col>
                    <xdr:colOff>114300</xdr:colOff>
                    <xdr:row>69</xdr:row>
                    <xdr:rowOff>66675</xdr:rowOff>
                  </to>
                </anchor>
              </controlPr>
            </control>
          </mc:Choice>
        </mc:AlternateContent>
        <mc:AlternateContent xmlns:mc="http://schemas.openxmlformats.org/markup-compatibility/2006">
          <mc:Choice Requires="x14">
            <control shapeId="3102" r:id="rId13" name="Check Box 30">
              <controlPr defaultSize="0" autoFill="0" autoLine="0" autoPict="0">
                <anchor moveWithCells="1">
                  <from>
                    <xdr:col>4</xdr:col>
                    <xdr:colOff>66675</xdr:colOff>
                    <xdr:row>67</xdr:row>
                    <xdr:rowOff>114300</xdr:rowOff>
                  </from>
                  <to>
                    <xdr:col>4</xdr:col>
                    <xdr:colOff>504825</xdr:colOff>
                    <xdr:row>69</xdr:row>
                    <xdr:rowOff>66675</xdr:rowOff>
                  </to>
                </anchor>
              </controlPr>
            </control>
          </mc:Choice>
        </mc:AlternateContent>
        <mc:AlternateContent xmlns:mc="http://schemas.openxmlformats.org/markup-compatibility/2006">
          <mc:Choice Requires="x14">
            <control shapeId="3103" r:id="rId14" name="Check Box 31">
              <controlPr defaultSize="0" autoFill="0" autoLine="0" autoPict="0">
                <anchor moveWithCells="1">
                  <from>
                    <xdr:col>5</xdr:col>
                    <xdr:colOff>933450</xdr:colOff>
                    <xdr:row>58</xdr:row>
                    <xdr:rowOff>66675</xdr:rowOff>
                  </from>
                  <to>
                    <xdr:col>6</xdr:col>
                    <xdr:colOff>190500</xdr:colOff>
                    <xdr:row>60</xdr:row>
                    <xdr:rowOff>57150</xdr:rowOff>
                  </to>
                </anchor>
              </controlPr>
            </control>
          </mc:Choice>
        </mc:AlternateContent>
        <mc:AlternateContent xmlns:mc="http://schemas.openxmlformats.org/markup-compatibility/2006">
          <mc:Choice Requires="x14">
            <control shapeId="3104" r:id="rId15" name="Check Box 32">
              <controlPr defaultSize="0" autoFill="0" autoLine="0" autoPict="0">
                <anchor moveWithCells="1">
                  <from>
                    <xdr:col>5</xdr:col>
                    <xdr:colOff>333375</xdr:colOff>
                    <xdr:row>58</xdr:row>
                    <xdr:rowOff>66675</xdr:rowOff>
                  </from>
                  <to>
                    <xdr:col>5</xdr:col>
                    <xdr:colOff>866775</xdr:colOff>
                    <xdr:row>60</xdr:row>
                    <xdr:rowOff>57150</xdr:rowOff>
                  </to>
                </anchor>
              </controlPr>
            </control>
          </mc:Choice>
        </mc:AlternateContent>
        <mc:AlternateContent xmlns:mc="http://schemas.openxmlformats.org/markup-compatibility/2006">
          <mc:Choice Requires="x14">
            <control shapeId="3105" r:id="rId16" name="Check Box 33">
              <controlPr defaultSize="0" autoFill="0" autoLine="0" autoPict="0">
                <anchor moveWithCells="1">
                  <from>
                    <xdr:col>5</xdr:col>
                    <xdr:colOff>742950</xdr:colOff>
                    <xdr:row>27</xdr:row>
                    <xdr:rowOff>0</xdr:rowOff>
                  </from>
                  <to>
                    <xdr:col>6</xdr:col>
                    <xdr:colOff>161925</xdr:colOff>
                    <xdr:row>28</xdr:row>
                    <xdr:rowOff>85725</xdr:rowOff>
                  </to>
                </anchor>
              </controlPr>
            </control>
          </mc:Choice>
        </mc:AlternateContent>
        <mc:AlternateContent xmlns:mc="http://schemas.openxmlformats.org/markup-compatibility/2006">
          <mc:Choice Requires="x14">
            <control shapeId="3106" r:id="rId17" name="Check Box 34">
              <controlPr defaultSize="0" autoFill="0" autoLine="0" autoPict="0">
                <anchor moveWithCells="1">
                  <from>
                    <xdr:col>6</xdr:col>
                    <xdr:colOff>104775</xdr:colOff>
                    <xdr:row>27</xdr:row>
                    <xdr:rowOff>0</xdr:rowOff>
                  </from>
                  <to>
                    <xdr:col>6</xdr:col>
                    <xdr:colOff>542925</xdr:colOff>
                    <xdr:row>28</xdr:row>
                    <xdr:rowOff>85725</xdr:rowOff>
                  </to>
                </anchor>
              </controlPr>
            </control>
          </mc:Choice>
        </mc:AlternateContent>
        <mc:AlternateContent xmlns:mc="http://schemas.openxmlformats.org/markup-compatibility/2006">
          <mc:Choice Requires="x14">
            <control shapeId="3107" r:id="rId18" name="Check Box 35">
              <controlPr defaultSize="0" autoFill="0" autoLine="0" autoPict="0">
                <anchor moveWithCells="1">
                  <from>
                    <xdr:col>5</xdr:col>
                    <xdr:colOff>1057275</xdr:colOff>
                    <xdr:row>12</xdr:row>
                    <xdr:rowOff>123825</xdr:rowOff>
                  </from>
                  <to>
                    <xdr:col>6</xdr:col>
                    <xdr:colOff>400050</xdr:colOff>
                    <xdr:row>15</xdr:row>
                    <xdr:rowOff>0</xdr:rowOff>
                  </to>
                </anchor>
              </controlPr>
            </control>
          </mc:Choice>
        </mc:AlternateContent>
        <mc:AlternateContent xmlns:mc="http://schemas.openxmlformats.org/markup-compatibility/2006">
          <mc:Choice Requires="x14">
            <control shapeId="3108" r:id="rId19" name="Check Box 36">
              <controlPr defaultSize="0" autoFill="0" autoLine="0" autoPict="0">
                <anchor moveWithCells="1">
                  <from>
                    <xdr:col>6</xdr:col>
                    <xdr:colOff>533400</xdr:colOff>
                    <xdr:row>12</xdr:row>
                    <xdr:rowOff>123825</xdr:rowOff>
                  </from>
                  <to>
                    <xdr:col>7</xdr:col>
                    <xdr:colOff>0</xdr:colOff>
                    <xdr:row>15</xdr:row>
                    <xdr:rowOff>0</xdr:rowOff>
                  </to>
                </anchor>
              </controlPr>
            </control>
          </mc:Choice>
        </mc:AlternateContent>
        <mc:AlternateContent xmlns:mc="http://schemas.openxmlformats.org/markup-compatibility/2006">
          <mc:Choice Requires="x14">
            <control shapeId="3109" r:id="rId20" name="Check Box 37">
              <controlPr defaultSize="0" autoFill="0" autoLine="0" autoPict="0">
                <anchor moveWithCells="1">
                  <from>
                    <xdr:col>5</xdr:col>
                    <xdr:colOff>923925</xdr:colOff>
                    <xdr:row>20</xdr:row>
                    <xdr:rowOff>142875</xdr:rowOff>
                  </from>
                  <to>
                    <xdr:col>6</xdr:col>
                    <xdr:colOff>133350</xdr:colOff>
                    <xdr:row>22</xdr:row>
                    <xdr:rowOff>66675</xdr:rowOff>
                  </to>
                </anchor>
              </controlPr>
            </control>
          </mc:Choice>
        </mc:AlternateContent>
        <mc:AlternateContent xmlns:mc="http://schemas.openxmlformats.org/markup-compatibility/2006">
          <mc:Choice Requires="x14">
            <control shapeId="3110" r:id="rId21" name="Check Box 38">
              <controlPr defaultSize="0" autoFill="0" autoLine="0" autoPict="0">
                <anchor moveWithCells="1">
                  <from>
                    <xdr:col>6</xdr:col>
                    <xdr:colOff>295275</xdr:colOff>
                    <xdr:row>20</xdr:row>
                    <xdr:rowOff>142875</xdr:rowOff>
                  </from>
                  <to>
                    <xdr:col>6</xdr:col>
                    <xdr:colOff>609600</xdr:colOff>
                    <xdr:row>22</xdr:row>
                    <xdr:rowOff>66675</xdr:rowOff>
                  </to>
                </anchor>
              </controlPr>
            </control>
          </mc:Choice>
        </mc:AlternateContent>
        <mc:AlternateContent xmlns:mc="http://schemas.openxmlformats.org/markup-compatibility/2006">
          <mc:Choice Requires="x14">
            <control shapeId="3111" r:id="rId22" name="Check Box 39">
              <controlPr defaultSize="0" autoFill="0" autoLine="0" autoPict="0">
                <anchor moveWithCells="1">
                  <from>
                    <xdr:col>4</xdr:col>
                    <xdr:colOff>0</xdr:colOff>
                    <xdr:row>5</xdr:row>
                    <xdr:rowOff>133350</xdr:rowOff>
                  </from>
                  <to>
                    <xdr:col>4</xdr:col>
                    <xdr:colOff>438150</xdr:colOff>
                    <xdr:row>8</xdr:row>
                    <xdr:rowOff>9525</xdr:rowOff>
                  </to>
                </anchor>
              </controlPr>
            </control>
          </mc:Choice>
        </mc:AlternateContent>
        <mc:AlternateContent xmlns:mc="http://schemas.openxmlformats.org/markup-compatibility/2006">
          <mc:Choice Requires="x14">
            <control shapeId="3112" r:id="rId23" name="Check Box 40">
              <controlPr defaultSize="0" autoFill="0" autoLine="0" autoPict="0">
                <anchor moveWithCells="1">
                  <from>
                    <xdr:col>4</xdr:col>
                    <xdr:colOff>419100</xdr:colOff>
                    <xdr:row>5</xdr:row>
                    <xdr:rowOff>133350</xdr:rowOff>
                  </from>
                  <to>
                    <xdr:col>4</xdr:col>
                    <xdr:colOff>609600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68"/>
  <sheetViews>
    <sheetView showGridLines="0" topLeftCell="A36" zoomScaleNormal="100" workbookViewId="0">
      <selection activeCell="M19" sqref="M19"/>
    </sheetView>
  </sheetViews>
  <sheetFormatPr defaultColWidth="9.140625" defaultRowHeight="12.75" x14ac:dyDescent="0.2"/>
  <cols>
    <col min="1" max="1" width="4.7109375" style="32" customWidth="1"/>
    <col min="2" max="2" width="5.7109375" style="30" customWidth="1"/>
    <col min="3" max="3" width="9.140625" style="30"/>
    <col min="4" max="4" width="17.85546875" style="30" customWidth="1"/>
    <col min="5" max="5" width="18.85546875" style="30" customWidth="1"/>
    <col min="6" max="6" width="16.140625" style="30" customWidth="1"/>
    <col min="7" max="7" width="11.85546875" style="30" customWidth="1"/>
    <col min="8" max="8" width="8.42578125" style="30" customWidth="1"/>
    <col min="9" max="16384" width="9.140625" style="30"/>
  </cols>
  <sheetData>
    <row r="1" spans="1:9" x14ac:dyDescent="0.2">
      <c r="A1" s="516" t="s">
        <v>12</v>
      </c>
      <c r="B1" s="516"/>
      <c r="C1" s="516"/>
      <c r="D1" s="516"/>
      <c r="E1" s="419">
        <f>+Jurat!A3</f>
        <v>45657</v>
      </c>
      <c r="F1" s="420"/>
      <c r="G1" s="420"/>
      <c r="H1" s="1"/>
    </row>
    <row r="2" spans="1:9" ht="15" x14ac:dyDescent="0.25">
      <c r="A2" s="421" t="str">
        <f>+Jurat!B5</f>
        <v>NAME</v>
      </c>
      <c r="B2" s="576"/>
      <c r="C2" s="576"/>
      <c r="D2" s="576"/>
      <c r="E2" s="576"/>
      <c r="F2" s="576"/>
      <c r="G2" s="576"/>
      <c r="H2" s="576"/>
      <c r="I2" s="31"/>
    </row>
    <row r="3" spans="1:9" ht="12.75" customHeight="1" x14ac:dyDescent="0.2">
      <c r="A3" s="519" t="s">
        <v>41</v>
      </c>
      <c r="B3" s="520"/>
      <c r="C3" s="520"/>
      <c r="D3" s="520"/>
      <c r="E3" s="520"/>
      <c r="F3" s="520"/>
      <c r="G3" s="520"/>
      <c r="H3" s="521"/>
    </row>
    <row r="4" spans="1:9" ht="12.75" customHeight="1" x14ac:dyDescent="0.2">
      <c r="A4" s="522"/>
      <c r="B4" s="523"/>
      <c r="C4" s="523"/>
      <c r="D4" s="523"/>
      <c r="E4" s="523"/>
      <c r="F4" s="523"/>
      <c r="G4" s="523"/>
      <c r="H4" s="524"/>
    </row>
    <row r="5" spans="1:9" ht="12.75" customHeight="1" x14ac:dyDescent="0.2">
      <c r="A5" s="32" t="s">
        <v>80</v>
      </c>
      <c r="B5" s="578" t="s">
        <v>78</v>
      </c>
      <c r="C5" s="578"/>
      <c r="D5" s="578"/>
      <c r="E5" s="578"/>
      <c r="F5" s="578"/>
      <c r="G5" s="578"/>
      <c r="H5" s="578"/>
      <c r="I5" s="33"/>
    </row>
    <row r="6" spans="1:9" x14ac:dyDescent="0.2">
      <c r="B6" s="578"/>
      <c r="C6" s="578"/>
      <c r="D6" s="578"/>
      <c r="E6" s="578"/>
      <c r="F6" s="578"/>
      <c r="G6" s="578"/>
      <c r="H6" s="578"/>
      <c r="I6" s="33"/>
    </row>
    <row r="7" spans="1:9" ht="6" customHeight="1" x14ac:dyDescent="0.2">
      <c r="B7" s="60"/>
      <c r="C7" s="60"/>
      <c r="D7" s="60"/>
      <c r="E7" s="60"/>
      <c r="F7" s="60"/>
      <c r="G7" s="60"/>
      <c r="H7" s="60"/>
      <c r="I7" s="33"/>
    </row>
    <row r="8" spans="1:9" x14ac:dyDescent="0.2">
      <c r="B8" s="545" t="s">
        <v>79</v>
      </c>
      <c r="C8" s="545"/>
      <c r="D8" s="545"/>
      <c r="E8" s="545"/>
      <c r="F8" s="545"/>
      <c r="G8" s="545"/>
      <c r="H8" s="545"/>
    </row>
    <row r="10" spans="1:9" x14ac:dyDescent="0.2">
      <c r="A10" s="32" t="s">
        <v>84</v>
      </c>
      <c r="B10" s="590" t="s">
        <v>81</v>
      </c>
      <c r="C10" s="590"/>
      <c r="D10" s="590"/>
      <c r="E10" s="590"/>
      <c r="F10" s="590"/>
      <c r="G10" s="590"/>
      <c r="H10" s="590"/>
    </row>
    <row r="11" spans="1:9" x14ac:dyDescent="0.2">
      <c r="B11" s="590"/>
      <c r="C11" s="590"/>
      <c r="D11" s="590"/>
      <c r="E11" s="590"/>
      <c r="F11" s="590"/>
      <c r="G11" s="590"/>
      <c r="H11" s="590"/>
    </row>
    <row r="12" spans="1:9" x14ac:dyDescent="0.2">
      <c r="B12" s="592" t="s">
        <v>82</v>
      </c>
      <c r="C12" s="592"/>
      <c r="D12" s="592"/>
      <c r="E12" s="592"/>
      <c r="F12" s="593"/>
      <c r="G12" s="593"/>
      <c r="H12" s="593"/>
    </row>
    <row r="13" spans="1:9" x14ac:dyDescent="0.2">
      <c r="B13" s="592" t="s">
        <v>83</v>
      </c>
      <c r="C13" s="592"/>
      <c r="D13" s="592"/>
      <c r="E13" s="592"/>
      <c r="F13" s="594"/>
      <c r="G13" s="594"/>
      <c r="H13" s="594"/>
    </row>
    <row r="14" spans="1:9" x14ac:dyDescent="0.2">
      <c r="B14" s="35"/>
      <c r="C14" s="35"/>
      <c r="D14" s="35"/>
      <c r="E14" s="35"/>
      <c r="F14" s="35"/>
      <c r="G14" s="35"/>
      <c r="H14" s="35"/>
    </row>
    <row r="15" spans="1:9" x14ac:dyDescent="0.2">
      <c r="A15" s="32" t="s">
        <v>86</v>
      </c>
      <c r="B15" s="545" t="s">
        <v>85</v>
      </c>
      <c r="C15" s="545"/>
      <c r="D15" s="545"/>
      <c r="E15" s="545"/>
      <c r="F15" s="545"/>
      <c r="G15" s="545"/>
      <c r="H15" s="545"/>
    </row>
    <row r="16" spans="1:9" x14ac:dyDescent="0.2">
      <c r="B16" s="569"/>
      <c r="C16" s="570"/>
      <c r="D16" s="570"/>
      <c r="E16" s="570"/>
      <c r="F16" s="570"/>
      <c r="G16" s="570"/>
      <c r="H16" s="571"/>
    </row>
    <row r="17" spans="1:9" x14ac:dyDescent="0.2">
      <c r="B17" s="572"/>
      <c r="C17" s="573"/>
      <c r="D17" s="573"/>
      <c r="E17" s="573"/>
      <c r="F17" s="573"/>
      <c r="G17" s="573"/>
      <c r="H17" s="574"/>
    </row>
    <row r="19" spans="1:9" x14ac:dyDescent="0.2">
      <c r="A19" s="32" t="s">
        <v>89</v>
      </c>
      <c r="B19" s="545" t="s">
        <v>87</v>
      </c>
      <c r="C19" s="545"/>
      <c r="D19" s="545"/>
      <c r="E19" s="545"/>
      <c r="F19" s="552"/>
      <c r="G19" s="552"/>
      <c r="H19" s="552"/>
    </row>
    <row r="20" spans="1:9" x14ac:dyDescent="0.2">
      <c r="B20" s="545" t="s">
        <v>88</v>
      </c>
      <c r="C20" s="545"/>
      <c r="D20" s="545"/>
      <c r="E20" s="545"/>
      <c r="F20" s="552"/>
      <c r="G20" s="552"/>
      <c r="H20" s="552"/>
      <c r="I20" s="51"/>
    </row>
    <row r="21" spans="1:9" x14ac:dyDescent="0.2">
      <c r="B21" s="569"/>
      <c r="C21" s="570"/>
      <c r="D21" s="570"/>
      <c r="E21" s="570"/>
      <c r="F21" s="570"/>
      <c r="G21" s="570"/>
      <c r="H21" s="571"/>
      <c r="I21" s="33"/>
    </row>
    <row r="22" spans="1:9" x14ac:dyDescent="0.2">
      <c r="B22" s="572"/>
      <c r="C22" s="573"/>
      <c r="D22" s="573"/>
      <c r="E22" s="573"/>
      <c r="F22" s="573"/>
      <c r="G22" s="573"/>
      <c r="H22" s="574"/>
    </row>
    <row r="23" spans="1:9" x14ac:dyDescent="0.2">
      <c r="B23" s="52"/>
      <c r="C23" s="52"/>
      <c r="D23" s="52"/>
      <c r="E23" s="52"/>
      <c r="F23" s="52"/>
      <c r="G23" s="52"/>
      <c r="H23" s="52"/>
    </row>
    <row r="24" spans="1:9" x14ac:dyDescent="0.2">
      <c r="A24" s="32" t="s">
        <v>419</v>
      </c>
      <c r="B24" s="545" t="s">
        <v>90</v>
      </c>
      <c r="C24" s="545"/>
      <c r="D24" s="545"/>
      <c r="E24" s="545"/>
      <c r="F24" s="545"/>
      <c r="G24" s="545"/>
      <c r="H24" s="60"/>
    </row>
    <row r="25" spans="1:9" x14ac:dyDescent="0.2">
      <c r="B25" s="545" t="s">
        <v>91</v>
      </c>
      <c r="C25" s="545"/>
      <c r="D25" s="545"/>
      <c r="E25" s="545"/>
      <c r="F25" s="545"/>
      <c r="G25" s="545"/>
      <c r="H25" s="545"/>
      <c r="I25" s="51"/>
    </row>
    <row r="26" spans="1:9" x14ac:dyDescent="0.2">
      <c r="B26" s="595"/>
      <c r="C26" s="596"/>
      <c r="D26" s="596"/>
      <c r="E26" s="596"/>
      <c r="F26" s="596"/>
      <c r="G26" s="596"/>
      <c r="H26" s="597"/>
      <c r="I26" s="51"/>
    </row>
    <row r="27" spans="1:9" x14ac:dyDescent="0.2">
      <c r="B27" s="598"/>
      <c r="C27" s="599"/>
      <c r="D27" s="599"/>
      <c r="E27" s="599"/>
      <c r="F27" s="599"/>
      <c r="G27" s="599"/>
      <c r="H27" s="600"/>
      <c r="I27" s="33"/>
    </row>
    <row r="28" spans="1:9" x14ac:dyDescent="0.2">
      <c r="B28" s="50"/>
      <c r="C28" s="50"/>
      <c r="D28" s="50"/>
      <c r="E28" s="50"/>
      <c r="F28" s="50"/>
      <c r="G28" s="50"/>
      <c r="H28" s="50"/>
      <c r="I28" s="33"/>
    </row>
    <row r="29" spans="1:9" ht="12.75" customHeight="1" x14ac:dyDescent="0.2">
      <c r="A29" s="32" t="s">
        <v>101</v>
      </c>
      <c r="B29" s="578" t="s">
        <v>510</v>
      </c>
      <c r="C29" s="578"/>
      <c r="D29" s="578"/>
      <c r="E29" s="578"/>
      <c r="F29" s="578"/>
      <c r="G29" s="578"/>
      <c r="H29" s="33"/>
    </row>
    <row r="30" spans="1:9" ht="12.75" customHeight="1" x14ac:dyDescent="0.2">
      <c r="B30" s="578"/>
      <c r="C30" s="578"/>
      <c r="D30" s="578"/>
      <c r="E30" s="578"/>
      <c r="F30" s="578"/>
      <c r="G30" s="578"/>
      <c r="H30" s="33"/>
    </row>
    <row r="31" spans="1:9" ht="12.75" customHeight="1" x14ac:dyDescent="0.2">
      <c r="A31" s="32" t="s">
        <v>483</v>
      </c>
      <c r="B31" s="578" t="s">
        <v>92</v>
      </c>
      <c r="C31" s="578"/>
      <c r="D31" s="578"/>
      <c r="E31" s="578"/>
      <c r="F31" s="578"/>
      <c r="G31" s="578"/>
      <c r="H31" s="578"/>
    </row>
    <row r="32" spans="1:9" ht="12.75" customHeight="1" x14ac:dyDescent="0.2">
      <c r="B32" s="578" t="s">
        <v>93</v>
      </c>
      <c r="C32" s="578"/>
      <c r="D32" s="578"/>
      <c r="E32" s="578"/>
      <c r="F32" s="578"/>
      <c r="G32" s="578"/>
      <c r="H32" s="33"/>
    </row>
    <row r="33" spans="1:10" x14ac:dyDescent="0.2">
      <c r="B33" s="559"/>
      <c r="C33" s="560"/>
      <c r="D33" s="560"/>
      <c r="E33" s="560"/>
      <c r="F33" s="560"/>
      <c r="G33" s="560"/>
      <c r="H33" s="561"/>
    </row>
    <row r="34" spans="1:10" x14ac:dyDescent="0.2">
      <c r="B34" s="601"/>
      <c r="C34" s="555"/>
      <c r="D34" s="555"/>
      <c r="E34" s="555"/>
      <c r="F34" s="555"/>
      <c r="G34" s="555"/>
      <c r="H34" s="602"/>
    </row>
    <row r="35" spans="1:10" x14ac:dyDescent="0.2">
      <c r="B35" s="562"/>
      <c r="C35" s="563"/>
      <c r="D35" s="563"/>
      <c r="E35" s="563"/>
      <c r="F35" s="563"/>
      <c r="G35" s="563"/>
      <c r="H35" s="564"/>
    </row>
    <row r="36" spans="1:10" x14ac:dyDescent="0.2">
      <c r="B36" s="47"/>
      <c r="C36" s="47"/>
      <c r="D36" s="47"/>
      <c r="E36" s="47"/>
      <c r="F36" s="47"/>
      <c r="G36" s="47"/>
      <c r="H36" s="47"/>
    </row>
    <row r="37" spans="1:10" ht="12.75" customHeight="1" x14ac:dyDescent="0.2">
      <c r="A37" s="32" t="s">
        <v>484</v>
      </c>
      <c r="B37" s="603" t="s">
        <v>94</v>
      </c>
      <c r="C37" s="603"/>
      <c r="D37" s="603"/>
      <c r="E37" s="603"/>
      <c r="F37" s="603"/>
      <c r="G37" s="603"/>
      <c r="H37" s="603"/>
      <c r="I37" s="70"/>
      <c r="J37" s="70"/>
    </row>
    <row r="38" spans="1:10" ht="12.75" customHeight="1" x14ac:dyDescent="0.2">
      <c r="B38" s="603" t="s">
        <v>95</v>
      </c>
      <c r="C38" s="603"/>
      <c r="D38" s="603"/>
      <c r="E38" s="603"/>
      <c r="F38" s="603"/>
      <c r="G38" s="603"/>
      <c r="H38" s="603"/>
      <c r="I38" s="70"/>
      <c r="J38" s="70"/>
    </row>
    <row r="39" spans="1:10" x14ac:dyDescent="0.2">
      <c r="B39" s="71"/>
      <c r="C39" s="71"/>
      <c r="D39" s="71"/>
      <c r="E39" s="71"/>
      <c r="F39" s="71"/>
      <c r="G39" s="71"/>
      <c r="H39" s="71"/>
      <c r="I39" s="70"/>
      <c r="J39" s="70"/>
    </row>
    <row r="40" spans="1:10" ht="12.75" customHeight="1" x14ac:dyDescent="0.2">
      <c r="A40" s="32" t="s">
        <v>485</v>
      </c>
      <c r="B40" s="578" t="s">
        <v>96</v>
      </c>
      <c r="C40" s="578"/>
      <c r="D40" s="578"/>
      <c r="E40" s="578"/>
      <c r="F40" s="578"/>
      <c r="G40" s="578"/>
      <c r="H40" s="578"/>
    </row>
    <row r="41" spans="1:10" x14ac:dyDescent="0.2">
      <c r="B41" s="578"/>
      <c r="C41" s="578"/>
      <c r="D41" s="578"/>
      <c r="E41" s="578"/>
      <c r="F41" s="578"/>
      <c r="G41" s="578"/>
      <c r="H41" s="578"/>
    </row>
    <row r="42" spans="1:10" x14ac:dyDescent="0.2">
      <c r="B42" s="50"/>
      <c r="C42" s="50"/>
      <c r="D42" s="50"/>
      <c r="E42" s="50"/>
      <c r="F42" s="50"/>
      <c r="G42" s="50"/>
      <c r="H42" s="50"/>
    </row>
    <row r="43" spans="1:10" ht="12.75" customHeight="1" x14ac:dyDescent="0.2">
      <c r="B43" s="578" t="s">
        <v>97</v>
      </c>
      <c r="C43" s="578"/>
      <c r="D43" s="578"/>
      <c r="E43" s="578"/>
      <c r="F43" s="578"/>
      <c r="G43" s="578"/>
      <c r="H43" s="578"/>
    </row>
    <row r="44" spans="1:10" x14ac:dyDescent="0.2">
      <c r="B44" s="581"/>
      <c r="C44" s="582"/>
      <c r="D44" s="582"/>
      <c r="E44" s="582"/>
      <c r="F44" s="582"/>
      <c r="G44" s="582"/>
      <c r="H44" s="583"/>
    </row>
    <row r="45" spans="1:10" x14ac:dyDescent="0.2">
      <c r="B45" s="584"/>
      <c r="C45" s="552"/>
      <c r="D45" s="552"/>
      <c r="E45" s="552"/>
      <c r="F45" s="552"/>
      <c r="G45" s="552"/>
      <c r="H45" s="585"/>
    </row>
    <row r="46" spans="1:10" x14ac:dyDescent="0.2">
      <c r="B46" s="586"/>
      <c r="C46" s="587"/>
      <c r="D46" s="587"/>
      <c r="E46" s="587"/>
      <c r="F46" s="587"/>
      <c r="G46" s="587"/>
      <c r="H46" s="588"/>
    </row>
    <row r="47" spans="1:10" x14ac:dyDescent="0.2">
      <c r="B47" s="71"/>
      <c r="C47" s="71"/>
      <c r="D47" s="71"/>
      <c r="E47" s="71"/>
      <c r="F47" s="71"/>
      <c r="G47" s="71"/>
      <c r="H47" s="71"/>
      <c r="I47" s="70"/>
      <c r="J47" s="70"/>
    </row>
    <row r="48" spans="1:10" ht="12.75" customHeight="1" x14ac:dyDescent="0.2">
      <c r="A48" s="32" t="s">
        <v>486</v>
      </c>
      <c r="B48" s="578" t="s">
        <v>98</v>
      </c>
      <c r="C48" s="578"/>
      <c r="D48" s="578"/>
      <c r="E48" s="578"/>
      <c r="F48" s="578"/>
      <c r="G48" s="578"/>
      <c r="H48" s="578"/>
      <c r="I48" s="33"/>
      <c r="J48" s="33"/>
    </row>
    <row r="49" spans="1:10" x14ac:dyDescent="0.2">
      <c r="B49" s="578"/>
      <c r="C49" s="578"/>
      <c r="D49" s="578"/>
      <c r="E49" s="578"/>
      <c r="F49" s="578"/>
      <c r="G49" s="578"/>
      <c r="H49" s="578"/>
      <c r="I49" s="33"/>
      <c r="J49" s="33"/>
    </row>
    <row r="50" spans="1:10" ht="5.25" customHeight="1" x14ac:dyDescent="0.2">
      <c r="B50" s="578"/>
      <c r="C50" s="578"/>
      <c r="D50" s="578"/>
      <c r="E50" s="578"/>
      <c r="F50" s="578"/>
      <c r="G50" s="578"/>
      <c r="H50" s="578"/>
      <c r="I50" s="33"/>
      <c r="J50" s="33"/>
    </row>
    <row r="51" spans="1:10" ht="12.75" customHeight="1" x14ac:dyDescent="0.2">
      <c r="B51" s="578" t="s">
        <v>99</v>
      </c>
      <c r="C51" s="578"/>
      <c r="D51" s="578"/>
      <c r="E51" s="578"/>
      <c r="F51" s="578"/>
      <c r="G51" s="578"/>
      <c r="H51" s="578"/>
      <c r="I51" s="33"/>
      <c r="J51" s="33"/>
    </row>
    <row r="52" spans="1:10" x14ac:dyDescent="0.2">
      <c r="B52" s="578"/>
      <c r="C52" s="578"/>
      <c r="D52" s="578"/>
      <c r="E52" s="578"/>
      <c r="F52" s="578"/>
      <c r="G52" s="578"/>
      <c r="H52" s="578"/>
      <c r="I52" s="33"/>
      <c r="J52" s="33"/>
    </row>
    <row r="53" spans="1:10" x14ac:dyDescent="0.2">
      <c r="B53" s="581"/>
      <c r="C53" s="582"/>
      <c r="D53" s="582"/>
      <c r="E53" s="582"/>
      <c r="F53" s="582"/>
      <c r="G53" s="582"/>
      <c r="H53" s="583"/>
      <c r="I53" s="45"/>
      <c r="J53" s="45"/>
    </row>
    <row r="54" spans="1:10" x14ac:dyDescent="0.2">
      <c r="B54" s="584"/>
      <c r="C54" s="552"/>
      <c r="D54" s="552"/>
      <c r="E54" s="552"/>
      <c r="F54" s="552"/>
      <c r="G54" s="552"/>
      <c r="H54" s="585"/>
      <c r="I54" s="45"/>
      <c r="J54" s="45"/>
    </row>
    <row r="55" spans="1:10" x14ac:dyDescent="0.2">
      <c r="B55" s="584"/>
      <c r="C55" s="552"/>
      <c r="D55" s="552"/>
      <c r="E55" s="552"/>
      <c r="F55" s="552"/>
      <c r="G55" s="552"/>
      <c r="H55" s="585"/>
      <c r="I55" s="45"/>
      <c r="J55" s="45"/>
    </row>
    <row r="56" spans="1:10" x14ac:dyDescent="0.2">
      <c r="B56" s="586"/>
      <c r="C56" s="587"/>
      <c r="D56" s="587"/>
      <c r="E56" s="587"/>
      <c r="F56" s="587"/>
      <c r="G56" s="587"/>
      <c r="H56" s="588"/>
      <c r="I56" s="45"/>
      <c r="J56" s="45"/>
    </row>
    <row r="57" spans="1:10" x14ac:dyDescent="0.2">
      <c r="B57" s="50"/>
      <c r="C57" s="50"/>
      <c r="D57" s="50"/>
      <c r="E57" s="50"/>
      <c r="F57" s="50"/>
      <c r="G57" s="50"/>
      <c r="H57" s="50"/>
    </row>
    <row r="58" spans="1:10" ht="12.75" customHeight="1" x14ac:dyDescent="0.2">
      <c r="A58" s="32" t="s">
        <v>487</v>
      </c>
      <c r="B58" s="578" t="s">
        <v>100</v>
      </c>
      <c r="C58" s="578"/>
      <c r="D58" s="578"/>
      <c r="E58" s="578"/>
      <c r="F58" s="578"/>
      <c r="G58" s="578"/>
      <c r="H58" s="578"/>
      <c r="I58" s="33"/>
    </row>
    <row r="59" spans="1:10" ht="12.75" customHeight="1" x14ac:dyDescent="0.2">
      <c r="B59" s="578"/>
      <c r="C59" s="578"/>
      <c r="D59" s="578"/>
      <c r="E59" s="578"/>
      <c r="F59" s="578"/>
      <c r="G59" s="578"/>
      <c r="H59" s="578"/>
      <c r="I59" s="33"/>
    </row>
    <row r="60" spans="1:10" ht="12.75" customHeight="1" x14ac:dyDescent="0.2">
      <c r="B60" s="578"/>
      <c r="C60" s="578"/>
      <c r="D60" s="578"/>
      <c r="E60" s="578"/>
      <c r="F60" s="578"/>
      <c r="G60" s="578"/>
      <c r="H60" s="578"/>
      <c r="I60" s="33"/>
    </row>
    <row r="61" spans="1:10" x14ac:dyDescent="0.2">
      <c r="B61" s="72"/>
      <c r="C61" s="72"/>
      <c r="D61" s="72"/>
      <c r="E61" s="72"/>
      <c r="F61" s="72"/>
      <c r="G61" s="72"/>
      <c r="H61" s="72"/>
      <c r="I61" s="70"/>
      <c r="J61" s="70"/>
    </row>
    <row r="62" spans="1:10" ht="15" x14ac:dyDescent="0.25">
      <c r="A62" s="73" t="s">
        <v>488</v>
      </c>
      <c r="B62" s="578" t="s">
        <v>102</v>
      </c>
      <c r="C62" s="578"/>
      <c r="D62" s="578"/>
      <c r="E62" s="578"/>
      <c r="F62" s="578"/>
      <c r="G62" s="578"/>
      <c r="H62" s="578"/>
    </row>
    <row r="63" spans="1:10" x14ac:dyDescent="0.2">
      <c r="B63" s="578"/>
      <c r="C63" s="578"/>
      <c r="D63" s="578"/>
      <c r="E63" s="578"/>
      <c r="F63" s="578"/>
      <c r="G63" s="578"/>
      <c r="H63" s="578"/>
    </row>
    <row r="64" spans="1:10" ht="12.75" customHeight="1" x14ac:dyDescent="0.2">
      <c r="B64" s="578" t="s">
        <v>103</v>
      </c>
      <c r="C64" s="578"/>
      <c r="D64" s="578"/>
      <c r="E64" s="578"/>
      <c r="F64" s="578"/>
      <c r="G64" s="578"/>
      <c r="H64" s="578"/>
    </row>
    <row r="65" spans="2:10" x14ac:dyDescent="0.2">
      <c r="B65" s="581"/>
      <c r="C65" s="582"/>
      <c r="D65" s="582"/>
      <c r="E65" s="582"/>
      <c r="F65" s="582"/>
      <c r="G65" s="582"/>
      <c r="H65" s="583"/>
    </row>
    <row r="66" spans="2:10" x14ac:dyDescent="0.2">
      <c r="B66" s="586"/>
      <c r="C66" s="587"/>
      <c r="D66" s="587"/>
      <c r="E66" s="587"/>
      <c r="F66" s="587"/>
      <c r="G66" s="587"/>
      <c r="H66" s="588"/>
    </row>
    <row r="67" spans="2:10" x14ac:dyDescent="0.2">
      <c r="B67" s="52"/>
      <c r="C67" s="52"/>
      <c r="D67" s="52"/>
      <c r="E67" s="52"/>
      <c r="F67" s="52"/>
      <c r="G67" s="52"/>
      <c r="H67" s="52"/>
    </row>
    <row r="68" spans="2:10" x14ac:dyDescent="0.2">
      <c r="B68" s="552"/>
      <c r="C68" s="552"/>
      <c r="D68" s="552"/>
      <c r="E68" s="552"/>
      <c r="F68" s="552"/>
      <c r="G68" s="552"/>
      <c r="H68" s="552"/>
      <c r="I68" s="33"/>
      <c r="J68" s="33"/>
    </row>
  </sheetData>
  <mergeCells count="42">
    <mergeCell ref="B64:H64"/>
    <mergeCell ref="B68:H68"/>
    <mergeCell ref="B51:H52"/>
    <mergeCell ref="B53:H56"/>
    <mergeCell ref="B58:H60"/>
    <mergeCell ref="B62:H63"/>
    <mergeCell ref="B65:H66"/>
    <mergeCell ref="B50:H50"/>
    <mergeCell ref="B30:G30"/>
    <mergeCell ref="B31:H31"/>
    <mergeCell ref="B32:G32"/>
    <mergeCell ref="B33:H35"/>
    <mergeCell ref="B37:H37"/>
    <mergeCell ref="B38:H38"/>
    <mergeCell ref="B40:H41"/>
    <mergeCell ref="B43:E43"/>
    <mergeCell ref="F43:H43"/>
    <mergeCell ref="B44:H46"/>
    <mergeCell ref="B48:H49"/>
    <mergeCell ref="B29:G29"/>
    <mergeCell ref="B15:H15"/>
    <mergeCell ref="B16:H17"/>
    <mergeCell ref="B19:E19"/>
    <mergeCell ref="F19:H19"/>
    <mergeCell ref="B20:E20"/>
    <mergeCell ref="F20:H20"/>
    <mergeCell ref="B21:H22"/>
    <mergeCell ref="B24:G24"/>
    <mergeCell ref="B25:D25"/>
    <mergeCell ref="E25:H25"/>
    <mergeCell ref="B26:H27"/>
    <mergeCell ref="B8:H8"/>
    <mergeCell ref="B10:H11"/>
    <mergeCell ref="B12:E12"/>
    <mergeCell ref="F12:H12"/>
    <mergeCell ref="B13:E13"/>
    <mergeCell ref="F13:H13"/>
    <mergeCell ref="B5:H6"/>
    <mergeCell ref="A1:D1"/>
    <mergeCell ref="E1:G1"/>
    <mergeCell ref="A2:H2"/>
    <mergeCell ref="A3:H4"/>
  </mergeCells>
  <printOptions horizontalCentered="1"/>
  <pageMargins left="0.5" right="0.5" top="0.5" bottom="0.5" header="0.3" footer="0.3"/>
  <pageSetup paperSize="5" orientation="portrait" r:id="rId1"/>
  <headerFooter scaleWithDoc="0">
    <oddFooter>&amp;R6.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314325</xdr:colOff>
                    <xdr:row>48</xdr:row>
                    <xdr:rowOff>0</xdr:rowOff>
                  </from>
                  <to>
                    <xdr:col>3</xdr:col>
                    <xdr:colOff>142875</xdr:colOff>
                    <xdr:row>49</xdr:row>
                    <xdr:rowOff>57150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3</xdr:col>
                    <xdr:colOff>133350</xdr:colOff>
                    <xdr:row>47</xdr:row>
                    <xdr:rowOff>152400</xdr:rowOff>
                  </from>
                  <to>
                    <xdr:col>3</xdr:col>
                    <xdr:colOff>571500</xdr:colOff>
                    <xdr:row>50</xdr:row>
                    <xdr:rowOff>9525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3</xdr:col>
                    <xdr:colOff>704850</xdr:colOff>
                    <xdr:row>40</xdr:row>
                    <xdr:rowOff>19050</xdr:rowOff>
                  </from>
                  <to>
                    <xdr:col>3</xdr:col>
                    <xdr:colOff>1152525</xdr:colOff>
                    <xdr:row>41</xdr:row>
                    <xdr:rowOff>76200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28575</xdr:colOff>
                    <xdr:row>40</xdr:row>
                    <xdr:rowOff>19050</xdr:rowOff>
                  </from>
                  <to>
                    <xdr:col>4</xdr:col>
                    <xdr:colOff>466725</xdr:colOff>
                    <xdr:row>41</xdr:row>
                    <xdr:rowOff>76200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4</xdr:col>
                    <xdr:colOff>485775</xdr:colOff>
                    <xdr:row>40</xdr:row>
                    <xdr:rowOff>19050</xdr:rowOff>
                  </from>
                  <to>
                    <xdr:col>4</xdr:col>
                    <xdr:colOff>1171575</xdr:colOff>
                    <xdr:row>41</xdr:row>
                    <xdr:rowOff>76200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3</xdr:col>
                    <xdr:colOff>38100</xdr:colOff>
                    <xdr:row>9</xdr:row>
                    <xdr:rowOff>133350</xdr:rowOff>
                  </from>
                  <to>
                    <xdr:col>3</xdr:col>
                    <xdr:colOff>476250</xdr:colOff>
                    <xdr:row>11</xdr:row>
                    <xdr:rowOff>28575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xdr:col>
                    <xdr:colOff>276225</xdr:colOff>
                    <xdr:row>9</xdr:row>
                    <xdr:rowOff>133350</xdr:rowOff>
                  </from>
                  <to>
                    <xdr:col>3</xdr:col>
                    <xdr:colOff>104775</xdr:colOff>
                    <xdr:row>11</xdr:row>
                    <xdr:rowOff>28575</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285750</xdr:colOff>
                    <xdr:row>37</xdr:row>
                    <xdr:rowOff>0</xdr:rowOff>
                  </from>
                  <to>
                    <xdr:col>4</xdr:col>
                    <xdr:colOff>609600</xdr:colOff>
                    <xdr:row>38</xdr:row>
                    <xdr:rowOff>57150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3</xdr:col>
                    <xdr:colOff>742950</xdr:colOff>
                    <xdr:row>37</xdr:row>
                    <xdr:rowOff>0</xdr:rowOff>
                  </from>
                  <to>
                    <xdr:col>4</xdr:col>
                    <xdr:colOff>314325</xdr:colOff>
                    <xdr:row>38</xdr:row>
                    <xdr:rowOff>38100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xdr:col>
                    <xdr:colOff>609600</xdr:colOff>
                    <xdr:row>17</xdr:row>
                    <xdr:rowOff>123825</xdr:rowOff>
                  </from>
                  <to>
                    <xdr:col>4</xdr:col>
                    <xdr:colOff>1076325</xdr:colOff>
                    <xdr:row>19</xdr:row>
                    <xdr:rowOff>76200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xdr:col>
                    <xdr:colOff>1028700</xdr:colOff>
                    <xdr:row>17</xdr:row>
                    <xdr:rowOff>114300</xdr:rowOff>
                  </from>
                  <to>
                    <xdr:col>4</xdr:col>
                    <xdr:colOff>1238250</xdr:colOff>
                    <xdr:row>19</xdr:row>
                    <xdr:rowOff>66675</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6</xdr:col>
                    <xdr:colOff>219075</xdr:colOff>
                    <xdr:row>23</xdr:row>
                    <xdr:rowOff>0</xdr:rowOff>
                  </from>
                  <to>
                    <xdr:col>6</xdr:col>
                    <xdr:colOff>609600</xdr:colOff>
                    <xdr:row>24</xdr:row>
                    <xdr:rowOff>85725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6</xdr:col>
                    <xdr:colOff>657225</xdr:colOff>
                    <xdr:row>23</xdr:row>
                    <xdr:rowOff>0</xdr:rowOff>
                  </from>
                  <to>
                    <xdr:col>7</xdr:col>
                    <xdr:colOff>171450</xdr:colOff>
                    <xdr:row>24</xdr:row>
                    <xdr:rowOff>85725</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1009650</xdr:colOff>
                    <xdr:row>58</xdr:row>
                    <xdr:rowOff>152400</xdr:rowOff>
                  </from>
                  <to>
                    <xdr:col>5</xdr:col>
                    <xdr:colOff>200025</xdr:colOff>
                    <xdr:row>60</xdr:row>
                    <xdr:rowOff>76200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6</xdr:col>
                    <xdr:colOff>752475</xdr:colOff>
                    <xdr:row>27</xdr:row>
                    <xdr:rowOff>133350</xdr:rowOff>
                  </from>
                  <to>
                    <xdr:col>8</xdr:col>
                    <xdr:colOff>66675</xdr:colOff>
                    <xdr:row>29</xdr:row>
                    <xdr:rowOff>85725</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6</xdr:col>
                    <xdr:colOff>276225</xdr:colOff>
                    <xdr:row>29</xdr:row>
                    <xdr:rowOff>133350</xdr:rowOff>
                  </from>
                  <to>
                    <xdr:col>6</xdr:col>
                    <xdr:colOff>609600</xdr:colOff>
                    <xdr:row>31</xdr:row>
                    <xdr:rowOff>57150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6</xdr:col>
                    <xdr:colOff>676275</xdr:colOff>
                    <xdr:row>29</xdr:row>
                    <xdr:rowOff>114300</xdr:rowOff>
                  </from>
                  <to>
                    <xdr:col>7</xdr:col>
                    <xdr:colOff>209550</xdr:colOff>
                    <xdr:row>31</xdr:row>
                    <xdr:rowOff>66675</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4</xdr:col>
                    <xdr:colOff>609600</xdr:colOff>
                    <xdr:row>4</xdr:row>
                    <xdr:rowOff>133350</xdr:rowOff>
                  </from>
                  <to>
                    <xdr:col>4</xdr:col>
                    <xdr:colOff>1028700</xdr:colOff>
                    <xdr:row>7</xdr:row>
                    <xdr:rowOff>19050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4</xdr:col>
                    <xdr:colOff>1047750</xdr:colOff>
                    <xdr:row>4</xdr:row>
                    <xdr:rowOff>133350</xdr:rowOff>
                  </from>
                  <to>
                    <xdr:col>5</xdr:col>
                    <xdr:colOff>0</xdr:colOff>
                    <xdr:row>7</xdr:row>
                    <xdr:rowOff>19050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4</xdr:col>
                    <xdr:colOff>1171575</xdr:colOff>
                    <xdr:row>61</xdr:row>
                    <xdr:rowOff>133350</xdr:rowOff>
                  </from>
                  <to>
                    <xdr:col>5</xdr:col>
                    <xdr:colOff>266700</xdr:colOff>
                    <xdr:row>63</xdr:row>
                    <xdr:rowOff>47625</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5</xdr:col>
                    <xdr:colOff>323850</xdr:colOff>
                    <xdr:row>61</xdr:row>
                    <xdr:rowOff>133350</xdr:rowOff>
                  </from>
                  <to>
                    <xdr:col>5</xdr:col>
                    <xdr:colOff>609600</xdr:colOff>
                    <xdr:row>63</xdr:row>
                    <xdr:rowOff>47625</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5</xdr:col>
                    <xdr:colOff>714375</xdr:colOff>
                    <xdr:row>61</xdr:row>
                    <xdr:rowOff>133350</xdr:rowOff>
                  </from>
                  <to>
                    <xdr:col>6</xdr:col>
                    <xdr:colOff>123825</xdr:colOff>
                    <xdr:row>63</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59"/>
  <sheetViews>
    <sheetView showGridLines="0" topLeftCell="A35" zoomScaleNormal="100" zoomScaleSheetLayoutView="100" workbookViewId="0">
      <selection activeCell="E62" sqref="E62"/>
    </sheetView>
  </sheetViews>
  <sheetFormatPr defaultColWidth="9.140625" defaultRowHeight="12.75" x14ac:dyDescent="0.2"/>
  <cols>
    <col min="1" max="1" width="4.7109375" style="32" customWidth="1"/>
    <col min="2" max="2" width="5.7109375" style="30" customWidth="1"/>
    <col min="3" max="3" width="9.140625" style="30"/>
    <col min="4" max="4" width="17.85546875" style="30" customWidth="1"/>
    <col min="5" max="5" width="18.85546875" style="30" customWidth="1"/>
    <col min="6" max="6" width="16.140625" style="30" customWidth="1"/>
    <col min="7" max="7" width="11.85546875" style="30" customWidth="1"/>
    <col min="8" max="8" width="6.28515625" style="30" customWidth="1"/>
    <col min="9" max="16384" width="9.140625" style="30"/>
  </cols>
  <sheetData>
    <row r="1" spans="1:8" x14ac:dyDescent="0.2">
      <c r="A1" s="516" t="s">
        <v>12</v>
      </c>
      <c r="B1" s="516"/>
      <c r="C1" s="516"/>
      <c r="D1" s="516"/>
      <c r="E1" s="419">
        <f>+Jurat!A3</f>
        <v>45657</v>
      </c>
      <c r="F1" s="420"/>
      <c r="G1" s="420"/>
      <c r="H1" s="1"/>
    </row>
    <row r="2" spans="1:8" ht="15" x14ac:dyDescent="0.25">
      <c r="A2" s="421" t="str">
        <f>+Jurat!B5</f>
        <v>NAME</v>
      </c>
      <c r="B2" s="576"/>
      <c r="C2" s="576"/>
      <c r="D2" s="576"/>
      <c r="E2" s="576"/>
      <c r="F2" s="576"/>
      <c r="G2" s="576"/>
      <c r="H2" s="576"/>
    </row>
    <row r="3" spans="1:8" ht="12.75" customHeight="1" x14ac:dyDescent="0.2">
      <c r="A3" s="519" t="s">
        <v>41</v>
      </c>
      <c r="B3" s="520"/>
      <c r="C3" s="520"/>
      <c r="D3" s="520"/>
      <c r="E3" s="520"/>
      <c r="F3" s="520"/>
      <c r="G3" s="520"/>
      <c r="H3" s="521"/>
    </row>
    <row r="4" spans="1:8" ht="12.75" customHeight="1" x14ac:dyDescent="0.2">
      <c r="A4" s="522"/>
      <c r="B4" s="523"/>
      <c r="C4" s="523"/>
      <c r="D4" s="523"/>
      <c r="E4" s="523"/>
      <c r="F4" s="523"/>
      <c r="G4" s="523"/>
      <c r="H4" s="524"/>
    </row>
    <row r="6" spans="1:8" ht="12.75" customHeight="1" x14ac:dyDescent="0.25">
      <c r="A6" s="73" t="s">
        <v>489</v>
      </c>
      <c r="B6" s="603" t="s">
        <v>104</v>
      </c>
      <c r="C6" s="603"/>
      <c r="D6" s="603"/>
      <c r="E6" s="603"/>
      <c r="F6" s="603"/>
      <c r="G6" s="603"/>
      <c r="H6" s="603"/>
    </row>
    <row r="7" spans="1:8" x14ac:dyDescent="0.2">
      <c r="B7" s="603"/>
      <c r="C7" s="603"/>
      <c r="D7" s="603"/>
      <c r="E7" s="603"/>
      <c r="F7" s="603"/>
      <c r="G7" s="603"/>
      <c r="H7" s="603"/>
    </row>
    <row r="8" spans="1:8" x14ac:dyDescent="0.2">
      <c r="B8" s="74"/>
      <c r="C8" s="74"/>
      <c r="D8" s="74"/>
      <c r="E8" s="74"/>
      <c r="F8" s="74"/>
      <c r="G8" s="74"/>
      <c r="H8" s="74"/>
    </row>
    <row r="9" spans="1:8" ht="13.5" thickBot="1" x14ac:dyDescent="0.25">
      <c r="B9" s="74"/>
      <c r="C9" s="74"/>
      <c r="D9" s="74"/>
      <c r="E9" s="74"/>
      <c r="F9" s="74"/>
      <c r="G9" s="74"/>
      <c r="H9" s="74"/>
    </row>
    <row r="10" spans="1:8" ht="12.75" customHeight="1" thickBot="1" x14ac:dyDescent="0.25">
      <c r="B10" s="604" t="s">
        <v>105</v>
      </c>
      <c r="C10" s="605"/>
      <c r="D10" s="75" t="s">
        <v>106</v>
      </c>
      <c r="E10" s="75" t="s">
        <v>107</v>
      </c>
      <c r="F10" s="75" t="s">
        <v>108</v>
      </c>
      <c r="G10" s="605" t="s">
        <v>109</v>
      </c>
      <c r="H10" s="606"/>
    </row>
    <row r="11" spans="1:8" x14ac:dyDescent="0.2">
      <c r="B11" s="611"/>
      <c r="C11" s="612"/>
      <c r="D11" s="76"/>
      <c r="E11" s="76"/>
      <c r="F11" s="77"/>
      <c r="G11" s="613"/>
      <c r="H11" s="614"/>
    </row>
    <row r="12" spans="1:8" x14ac:dyDescent="0.2">
      <c r="B12" s="607"/>
      <c r="C12" s="608"/>
      <c r="D12" s="78"/>
      <c r="E12" s="78"/>
      <c r="F12" s="79"/>
      <c r="G12" s="609"/>
      <c r="H12" s="610"/>
    </row>
    <row r="13" spans="1:8" x14ac:dyDescent="0.2">
      <c r="B13" s="607"/>
      <c r="C13" s="608"/>
      <c r="D13" s="78"/>
      <c r="E13" s="78"/>
      <c r="F13" s="79"/>
      <c r="G13" s="609"/>
      <c r="H13" s="610"/>
    </row>
    <row r="14" spans="1:8" ht="13.5" thickBot="1" x14ac:dyDescent="0.25">
      <c r="B14" s="617"/>
      <c r="C14" s="618"/>
      <c r="D14" s="80"/>
      <c r="E14" s="80"/>
      <c r="F14" s="81"/>
      <c r="G14" s="619"/>
      <c r="H14" s="620"/>
    </row>
    <row r="15" spans="1:8" ht="13.5" thickBot="1" x14ac:dyDescent="0.25">
      <c r="B15" s="621">
        <f>SUM(B11:C14)</f>
        <v>0</v>
      </c>
      <c r="C15" s="622"/>
      <c r="D15" s="623"/>
      <c r="E15" s="624"/>
      <c r="F15" s="624"/>
      <c r="G15" s="72"/>
      <c r="H15" s="72"/>
    </row>
    <row r="16" spans="1:8" x14ac:dyDescent="0.2">
      <c r="B16" s="72"/>
      <c r="C16" s="72"/>
      <c r="D16" s="72"/>
      <c r="E16" s="72"/>
      <c r="F16" s="72"/>
      <c r="G16" s="72"/>
      <c r="H16" s="72"/>
    </row>
    <row r="17" spans="1:8" x14ac:dyDescent="0.2">
      <c r="B17" s="603" t="s">
        <v>110</v>
      </c>
      <c r="C17" s="603"/>
      <c r="D17" s="603"/>
      <c r="E17" s="603"/>
      <c r="F17" s="603"/>
      <c r="G17" s="72"/>
      <c r="H17" s="72"/>
    </row>
    <row r="18" spans="1:8" x14ac:dyDescent="0.2">
      <c r="B18" s="70"/>
      <c r="C18" s="70"/>
      <c r="D18" s="70"/>
      <c r="E18" s="70"/>
      <c r="F18" s="70"/>
      <c r="G18" s="70"/>
      <c r="H18" s="70"/>
    </row>
    <row r="19" spans="1:8" ht="15" x14ac:dyDescent="0.25">
      <c r="A19" s="73" t="s">
        <v>490</v>
      </c>
      <c r="B19" s="578" t="s">
        <v>111</v>
      </c>
      <c r="C19" s="578"/>
      <c r="D19" s="578"/>
      <c r="E19" s="578"/>
      <c r="F19" s="578"/>
      <c r="G19" s="578"/>
      <c r="H19" s="578"/>
    </row>
    <row r="20" spans="1:8" ht="13.5" thickBot="1" x14ac:dyDescent="0.25">
      <c r="B20" s="47"/>
      <c r="C20" s="47"/>
      <c r="D20" s="47"/>
      <c r="E20" s="47"/>
      <c r="F20" s="47"/>
      <c r="G20" s="47"/>
      <c r="H20" s="47"/>
    </row>
    <row r="21" spans="1:8" ht="25.5" x14ac:dyDescent="0.2">
      <c r="B21" s="625" t="s">
        <v>112</v>
      </c>
      <c r="C21" s="626"/>
      <c r="D21" s="82" t="s">
        <v>113</v>
      </c>
      <c r="E21" s="83" t="s">
        <v>114</v>
      </c>
      <c r="F21" s="47"/>
      <c r="G21" s="47"/>
      <c r="H21" s="47"/>
    </row>
    <row r="22" spans="1:8" x14ac:dyDescent="0.2">
      <c r="B22" s="627">
        <f>B11</f>
        <v>0</v>
      </c>
      <c r="C22" s="628"/>
      <c r="D22" s="84"/>
      <c r="E22" s="85"/>
      <c r="F22" s="47"/>
      <c r="G22" s="47"/>
      <c r="H22" s="47"/>
    </row>
    <row r="23" spans="1:8" x14ac:dyDescent="0.2">
      <c r="B23" s="627">
        <f>B12</f>
        <v>0</v>
      </c>
      <c r="C23" s="628"/>
      <c r="D23" s="84"/>
      <c r="E23" s="85"/>
      <c r="F23" s="47"/>
      <c r="G23" s="47"/>
      <c r="H23" s="47"/>
    </row>
    <row r="24" spans="1:8" x14ac:dyDescent="0.2">
      <c r="B24" s="627">
        <f>B13</f>
        <v>0</v>
      </c>
      <c r="C24" s="628"/>
      <c r="D24" s="84"/>
      <c r="E24" s="85"/>
      <c r="F24" s="47"/>
      <c r="G24" s="47"/>
      <c r="H24" s="47"/>
    </row>
    <row r="25" spans="1:8" ht="13.5" thickBot="1" x14ac:dyDescent="0.25">
      <c r="B25" s="615">
        <f>B14</f>
        <v>0</v>
      </c>
      <c r="C25" s="616"/>
      <c r="D25" s="86"/>
      <c r="E25" s="87"/>
      <c r="F25" s="47"/>
      <c r="G25" s="47"/>
      <c r="H25" s="47"/>
    </row>
    <row r="26" spans="1:8" x14ac:dyDescent="0.2">
      <c r="B26" s="47"/>
      <c r="C26" s="47"/>
      <c r="D26" s="47"/>
      <c r="E26" s="47"/>
      <c r="F26" s="47"/>
      <c r="G26" s="47"/>
      <c r="H26" s="47"/>
    </row>
    <row r="27" spans="1:8" ht="27" customHeight="1" x14ac:dyDescent="0.25">
      <c r="A27" s="73" t="s">
        <v>491</v>
      </c>
      <c r="B27" s="629" t="s">
        <v>115</v>
      </c>
      <c r="C27" s="630"/>
      <c r="D27" s="630"/>
      <c r="E27" s="630"/>
      <c r="F27" s="630"/>
      <c r="G27" s="578" t="s">
        <v>116</v>
      </c>
      <c r="H27" s="578"/>
    </row>
    <row r="28" spans="1:8" x14ac:dyDescent="0.2">
      <c r="B28" s="559"/>
      <c r="C28" s="560"/>
      <c r="D28" s="560"/>
      <c r="E28" s="560"/>
      <c r="F28" s="560"/>
      <c r="G28" s="560"/>
      <c r="H28" s="561"/>
    </row>
    <row r="29" spans="1:8" x14ac:dyDescent="0.2">
      <c r="B29" s="562"/>
      <c r="C29" s="563"/>
      <c r="D29" s="563"/>
      <c r="E29" s="563"/>
      <c r="F29" s="563"/>
      <c r="G29" s="563"/>
      <c r="H29" s="564"/>
    </row>
    <row r="30" spans="1:8" x14ac:dyDescent="0.2">
      <c r="B30" s="47"/>
      <c r="C30" s="47"/>
      <c r="D30" s="47"/>
      <c r="E30" s="47"/>
      <c r="F30" s="47"/>
      <c r="G30" s="47"/>
      <c r="H30" s="47"/>
    </row>
    <row r="31" spans="1:8" ht="12.75" customHeight="1" x14ac:dyDescent="0.25">
      <c r="A31" s="73" t="s">
        <v>492</v>
      </c>
      <c r="B31" s="631" t="s">
        <v>477</v>
      </c>
      <c r="C31" s="631"/>
      <c r="D31" s="631"/>
      <c r="E31" s="631"/>
      <c r="F31" s="631"/>
      <c r="G31" s="631"/>
      <c r="H31" s="631"/>
    </row>
    <row r="32" spans="1:8" x14ac:dyDescent="0.2">
      <c r="B32" s="631"/>
      <c r="C32" s="631"/>
      <c r="D32" s="631"/>
      <c r="E32" s="631"/>
      <c r="F32" s="631"/>
      <c r="G32" s="631"/>
      <c r="H32" s="631"/>
    </row>
    <row r="33" spans="1:8" x14ac:dyDescent="0.2">
      <c r="B33" s="631"/>
      <c r="C33" s="631"/>
      <c r="D33" s="631"/>
      <c r="E33" s="631"/>
      <c r="F33" s="631"/>
      <c r="G33" s="631"/>
      <c r="H33" s="631"/>
    </row>
    <row r="34" spans="1:8" ht="26.1" customHeight="1" x14ac:dyDescent="0.2">
      <c r="B34" s="578" t="s">
        <v>476</v>
      </c>
      <c r="C34" s="578"/>
      <c r="D34" s="578"/>
      <c r="E34" s="578"/>
      <c r="F34" s="578"/>
      <c r="G34" s="578"/>
      <c r="H34" s="578"/>
    </row>
    <row r="35" spans="1:8" x14ac:dyDescent="0.2">
      <c r="B35" s="632"/>
      <c r="C35" s="633"/>
      <c r="D35" s="633"/>
      <c r="E35" s="633"/>
      <c r="F35" s="633"/>
      <c r="G35" s="633"/>
      <c r="H35" s="633"/>
    </row>
    <row r="37" spans="1:8" ht="15" x14ac:dyDescent="0.25">
      <c r="A37" s="73" t="s">
        <v>493</v>
      </c>
      <c r="B37" s="578" t="s">
        <v>117</v>
      </c>
      <c r="C37" s="578"/>
      <c r="D37" s="578"/>
      <c r="E37" s="578"/>
      <c r="F37" s="578"/>
      <c r="G37" s="578"/>
      <c r="H37" s="578"/>
    </row>
    <row r="38" spans="1:8" x14ac:dyDescent="0.2">
      <c r="B38" s="578" t="s">
        <v>118</v>
      </c>
      <c r="C38" s="578"/>
      <c r="D38" s="578"/>
    </row>
    <row r="40" spans="1:8" x14ac:dyDescent="0.2">
      <c r="B40" s="578" t="s">
        <v>91</v>
      </c>
      <c r="C40" s="578"/>
      <c r="D40" s="578"/>
      <c r="E40" s="578"/>
      <c r="F40" s="578"/>
      <c r="G40" s="578"/>
      <c r="H40" s="578"/>
    </row>
    <row r="41" spans="1:8" x14ac:dyDescent="0.2">
      <c r="B41" s="581"/>
      <c r="C41" s="582"/>
      <c r="D41" s="582"/>
      <c r="E41" s="582"/>
      <c r="F41" s="582"/>
      <c r="G41" s="582"/>
      <c r="H41" s="583"/>
    </row>
    <row r="42" spans="1:8" x14ac:dyDescent="0.2">
      <c r="B42" s="586"/>
      <c r="C42" s="587"/>
      <c r="D42" s="587"/>
      <c r="E42" s="587"/>
      <c r="F42" s="587"/>
      <c r="G42" s="587"/>
      <c r="H42" s="588"/>
    </row>
    <row r="44" spans="1:8" x14ac:dyDescent="0.2">
      <c r="A44" s="260" t="s">
        <v>494</v>
      </c>
      <c r="B44" s="566" t="s">
        <v>495</v>
      </c>
      <c r="C44" s="566"/>
      <c r="D44" s="566"/>
      <c r="E44" s="566"/>
      <c r="F44" s="566"/>
      <c r="G44" s="566"/>
      <c r="H44" s="566"/>
    </row>
    <row r="45" spans="1:8" ht="15" x14ac:dyDescent="0.25">
      <c r="A45" s="260"/>
      <c r="B45" s="566" t="s">
        <v>496</v>
      </c>
      <c r="C45" s="636"/>
      <c r="D45" s="636"/>
      <c r="E45" s="636"/>
      <c r="F45" s="636"/>
      <c r="G45" s="262"/>
      <c r="H45" s="49"/>
    </row>
    <row r="46" spans="1:8" ht="26.45" customHeight="1" x14ac:dyDescent="0.25">
      <c r="A46" s="260"/>
      <c r="B46" s="634" t="s">
        <v>506</v>
      </c>
      <c r="C46" s="635"/>
      <c r="D46" s="635"/>
      <c r="E46" s="635"/>
      <c r="F46" s="635"/>
      <c r="G46" s="262"/>
      <c r="H46" s="49"/>
    </row>
    <row r="47" spans="1:8" ht="15" x14ac:dyDescent="0.25">
      <c r="A47" s="260"/>
      <c r="B47" s="566" t="s">
        <v>497</v>
      </c>
      <c r="C47" s="636"/>
      <c r="D47" s="636"/>
      <c r="E47" s="636"/>
      <c r="F47" s="636"/>
      <c r="G47" s="263"/>
      <c r="H47" s="54"/>
    </row>
    <row r="48" spans="1:8" ht="15" x14ac:dyDescent="0.25">
      <c r="A48" s="260"/>
      <c r="B48" s="566" t="s">
        <v>498</v>
      </c>
      <c r="C48" s="636"/>
      <c r="D48" s="636"/>
      <c r="E48" s="636"/>
      <c r="F48" s="636"/>
      <c r="G48" s="262"/>
      <c r="H48" s="49"/>
    </row>
    <row r="49" spans="1:8" x14ac:dyDescent="0.2">
      <c r="A49" s="260"/>
      <c r="B49" s="54" t="s">
        <v>499</v>
      </c>
      <c r="C49" s="54"/>
      <c r="D49" s="54"/>
      <c r="E49" s="54"/>
      <c r="F49" s="54"/>
      <c r="G49" s="54"/>
      <c r="H49" s="54"/>
    </row>
    <row r="50" spans="1:8" x14ac:dyDescent="0.2">
      <c r="B50" s="637"/>
      <c r="C50" s="638"/>
      <c r="D50" s="638"/>
      <c r="E50" s="638"/>
      <c r="F50" s="638"/>
      <c r="G50" s="638"/>
      <c r="H50" s="639"/>
    </row>
    <row r="51" spans="1:8" x14ac:dyDescent="0.2">
      <c r="B51" s="640"/>
      <c r="C51" s="641"/>
      <c r="D51" s="641"/>
      <c r="E51" s="641"/>
      <c r="F51" s="641"/>
      <c r="G51" s="641"/>
      <c r="H51" s="642"/>
    </row>
    <row r="52" spans="1:8" x14ac:dyDescent="0.2">
      <c r="B52" s="264"/>
      <c r="C52" s="264"/>
      <c r="D52" s="264"/>
      <c r="E52" s="264"/>
      <c r="F52" s="264"/>
      <c r="G52" s="264"/>
      <c r="H52" s="264"/>
    </row>
    <row r="53" spans="1:8" x14ac:dyDescent="0.2">
      <c r="A53" s="32" t="s">
        <v>500</v>
      </c>
      <c r="B53" s="54" t="s">
        <v>501</v>
      </c>
      <c r="C53" s="54"/>
      <c r="D53" s="54"/>
      <c r="E53" s="54"/>
      <c r="F53" s="54"/>
      <c r="G53" s="54"/>
      <c r="H53" s="54"/>
    </row>
    <row r="54" spans="1:8" x14ac:dyDescent="0.2">
      <c r="B54" s="566" t="s">
        <v>502</v>
      </c>
      <c r="C54" s="566"/>
      <c r="D54" s="566"/>
      <c r="E54" s="566"/>
      <c r="F54" s="566"/>
      <c r="G54" s="566"/>
      <c r="H54" s="566"/>
    </row>
    <row r="55" spans="1:8" x14ac:dyDescent="0.2">
      <c r="B55" s="637"/>
      <c r="C55" s="638"/>
      <c r="D55" s="638"/>
      <c r="E55" s="638"/>
      <c r="F55" s="638"/>
      <c r="G55" s="638"/>
      <c r="H55" s="639"/>
    </row>
    <row r="56" spans="1:8" x14ac:dyDescent="0.2">
      <c r="B56" s="640"/>
      <c r="C56" s="641"/>
      <c r="D56" s="641"/>
      <c r="E56" s="641"/>
      <c r="F56" s="641"/>
      <c r="G56" s="641"/>
      <c r="H56" s="642"/>
    </row>
    <row r="57" spans="1:8" x14ac:dyDescent="0.2">
      <c r="A57" s="32" t="s">
        <v>503</v>
      </c>
      <c r="B57" s="646" t="s">
        <v>513</v>
      </c>
      <c r="C57" s="646"/>
      <c r="D57" s="646"/>
      <c r="E57" s="646"/>
      <c r="F57" s="646"/>
      <c r="G57" s="646"/>
      <c r="H57" s="646"/>
    </row>
    <row r="58" spans="1:8" ht="15" x14ac:dyDescent="0.25">
      <c r="B58" s="643" t="s">
        <v>504</v>
      </c>
      <c r="C58" s="644"/>
      <c r="D58" s="644"/>
      <c r="E58" s="645"/>
      <c r="F58" s="645"/>
      <c r="G58" s="265"/>
      <c r="H58" s="265"/>
    </row>
    <row r="59" spans="1:8" ht="15" x14ac:dyDescent="0.25">
      <c r="B59" s="266" t="s">
        <v>505</v>
      </c>
      <c r="C59" s="267"/>
      <c r="D59" s="267"/>
      <c r="E59" s="268"/>
      <c r="F59" s="268"/>
      <c r="G59" s="265"/>
      <c r="H59" s="265"/>
    </row>
  </sheetData>
  <mergeCells count="44">
    <mergeCell ref="B54:H54"/>
    <mergeCell ref="B55:H56"/>
    <mergeCell ref="B58:F58"/>
    <mergeCell ref="B57:H57"/>
    <mergeCell ref="B50:H51"/>
    <mergeCell ref="B46:F46"/>
    <mergeCell ref="B45:F45"/>
    <mergeCell ref="B47:F47"/>
    <mergeCell ref="B48:F48"/>
    <mergeCell ref="B44:H44"/>
    <mergeCell ref="B38:D38"/>
    <mergeCell ref="B40:H40"/>
    <mergeCell ref="B41:H42"/>
    <mergeCell ref="B27:F27"/>
    <mergeCell ref="G27:H27"/>
    <mergeCell ref="B28:H29"/>
    <mergeCell ref="B31:H33"/>
    <mergeCell ref="B35:H35"/>
    <mergeCell ref="B37:H37"/>
    <mergeCell ref="B34:H34"/>
    <mergeCell ref="B25:C25"/>
    <mergeCell ref="B14:C14"/>
    <mergeCell ref="G14:H14"/>
    <mergeCell ref="B15:C15"/>
    <mergeCell ref="D15:F15"/>
    <mergeCell ref="B17:F17"/>
    <mergeCell ref="B19:H19"/>
    <mergeCell ref="B21:C21"/>
    <mergeCell ref="B22:C22"/>
    <mergeCell ref="B23:C23"/>
    <mergeCell ref="B24:C24"/>
    <mergeCell ref="B12:C12"/>
    <mergeCell ref="G12:H12"/>
    <mergeCell ref="B13:C13"/>
    <mergeCell ref="G13:H13"/>
    <mergeCell ref="B11:C11"/>
    <mergeCell ref="G11:H11"/>
    <mergeCell ref="B10:C10"/>
    <mergeCell ref="G10:H10"/>
    <mergeCell ref="A1:D1"/>
    <mergeCell ref="E1:G1"/>
    <mergeCell ref="A2:H2"/>
    <mergeCell ref="A3:H4"/>
    <mergeCell ref="B6:H7"/>
  </mergeCells>
  <printOptions horizontalCentered="1"/>
  <pageMargins left="0.5" right="0.5" top="0.5" bottom="0.5" header="0.3" footer="0.3"/>
  <pageSetup paperSize="5" orientation="portrait" r:id="rId1"/>
  <headerFooter scaleWithDoc="0">
    <oddFooter>&amp;R7.</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47625</xdr:colOff>
                    <xdr:row>7</xdr:row>
                    <xdr:rowOff>38100</xdr:rowOff>
                  </from>
                  <to>
                    <xdr:col>2</xdr:col>
                    <xdr:colOff>438150</xdr:colOff>
                    <xdr:row>8</xdr:row>
                    <xdr:rowOff>123825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xdr:col>
                    <xdr:colOff>28575</xdr:colOff>
                    <xdr:row>30</xdr:row>
                    <xdr:rowOff>133350</xdr:rowOff>
                  </from>
                  <to>
                    <xdr:col>2</xdr:col>
                    <xdr:colOff>466725</xdr:colOff>
                    <xdr:row>32</xdr:row>
                    <xdr:rowOff>85725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xdr:col>
                    <xdr:colOff>514350</xdr:colOff>
                    <xdr:row>30</xdr:row>
                    <xdr:rowOff>114300</xdr:rowOff>
                  </from>
                  <to>
                    <xdr:col>3</xdr:col>
                    <xdr:colOff>295275</xdr:colOff>
                    <xdr:row>32</xdr:row>
                    <xdr:rowOff>76200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5</xdr:col>
                    <xdr:colOff>276225</xdr:colOff>
                    <xdr:row>25</xdr:row>
                    <xdr:rowOff>142875</xdr:rowOff>
                  </from>
                  <to>
                    <xdr:col>5</xdr:col>
                    <xdr:colOff>723900</xdr:colOff>
                    <xdr:row>26</xdr:row>
                    <xdr:rowOff>247650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5</xdr:col>
                    <xdr:colOff>666750</xdr:colOff>
                    <xdr:row>26</xdr:row>
                    <xdr:rowOff>9525</xdr:rowOff>
                  </from>
                  <to>
                    <xdr:col>6</xdr:col>
                    <xdr:colOff>19050</xdr:colOff>
                    <xdr:row>26</xdr:row>
                    <xdr:rowOff>247650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3</xdr:col>
                    <xdr:colOff>323850</xdr:colOff>
                    <xdr:row>36</xdr:row>
                    <xdr:rowOff>123825</xdr:rowOff>
                  </from>
                  <to>
                    <xdr:col>3</xdr:col>
                    <xdr:colOff>609600</xdr:colOff>
                    <xdr:row>38</xdr:row>
                    <xdr:rowOff>57150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3</xdr:col>
                    <xdr:colOff>828675</xdr:colOff>
                    <xdr:row>36</xdr:row>
                    <xdr:rowOff>171450</xdr:rowOff>
                  </from>
                  <to>
                    <xdr:col>4</xdr:col>
                    <xdr:colOff>133350</xdr:colOff>
                    <xdr:row>38</xdr:row>
                    <xdr:rowOff>9525</xdr:rowOff>
                  </to>
                </anchor>
              </controlPr>
            </control>
          </mc:Choice>
        </mc:AlternateContent>
        <mc:AlternateContent xmlns:mc="http://schemas.openxmlformats.org/markup-compatibility/2006">
          <mc:Choice Requires="x14">
            <control shapeId="5131" r:id="rId11" name="Check Box 11">
              <controlPr defaultSize="0" autoFill="0" autoLine="0" autoPict="0">
                <anchor moveWithCells="1">
                  <from>
                    <xdr:col>5</xdr:col>
                    <xdr:colOff>209550</xdr:colOff>
                    <xdr:row>51</xdr:row>
                    <xdr:rowOff>152400</xdr:rowOff>
                  </from>
                  <to>
                    <xdr:col>5</xdr:col>
                    <xdr:colOff>695325</xdr:colOff>
                    <xdr:row>53</xdr:row>
                    <xdr:rowOff>19050</xdr:rowOff>
                  </to>
                </anchor>
              </controlPr>
            </control>
          </mc:Choice>
        </mc:AlternateContent>
        <mc:AlternateContent xmlns:mc="http://schemas.openxmlformats.org/markup-compatibility/2006">
          <mc:Choice Requires="x14">
            <control shapeId="5132" r:id="rId12" name="Check Box 12">
              <controlPr defaultSize="0" autoFill="0" autoLine="0" autoPict="0">
                <anchor moveWithCells="1">
                  <from>
                    <xdr:col>5</xdr:col>
                    <xdr:colOff>723900</xdr:colOff>
                    <xdr:row>51</xdr:row>
                    <xdr:rowOff>142875</xdr:rowOff>
                  </from>
                  <to>
                    <xdr:col>6</xdr:col>
                    <xdr:colOff>457200</xdr:colOff>
                    <xdr:row>53</xdr:row>
                    <xdr:rowOff>28575</xdr:rowOff>
                  </to>
                </anchor>
              </controlPr>
            </control>
          </mc:Choice>
        </mc:AlternateContent>
        <mc:AlternateContent xmlns:mc="http://schemas.openxmlformats.org/markup-compatibility/2006">
          <mc:Choice Requires="x14">
            <control shapeId="5133" r:id="rId13" name="Check Box 13">
              <controlPr defaultSize="0" autoFill="0" autoLine="0" autoPict="0">
                <anchor moveWithCells="1">
                  <from>
                    <xdr:col>5</xdr:col>
                    <xdr:colOff>314325</xdr:colOff>
                    <xdr:row>55</xdr:row>
                    <xdr:rowOff>152400</xdr:rowOff>
                  </from>
                  <to>
                    <xdr:col>5</xdr:col>
                    <xdr:colOff>752475</xdr:colOff>
                    <xdr:row>57</xdr:row>
                    <xdr:rowOff>66675</xdr:rowOff>
                  </to>
                </anchor>
              </controlPr>
            </control>
          </mc:Choice>
        </mc:AlternateContent>
        <mc:AlternateContent xmlns:mc="http://schemas.openxmlformats.org/markup-compatibility/2006">
          <mc:Choice Requires="x14">
            <control shapeId="5134" r:id="rId14" name="Check Box 14">
              <controlPr defaultSize="0" autoFill="0" autoLine="0" autoPict="0">
                <anchor moveWithCells="1">
                  <from>
                    <xdr:col>5</xdr:col>
                    <xdr:colOff>790575</xdr:colOff>
                    <xdr:row>55</xdr:row>
                    <xdr:rowOff>152400</xdr:rowOff>
                  </from>
                  <to>
                    <xdr:col>5</xdr:col>
                    <xdr:colOff>1009650</xdr:colOff>
                    <xdr:row>57</xdr:row>
                    <xdr:rowOff>66675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12</vt:i4>
      </vt:variant>
    </vt:vector>
  </HeadingPairs>
  <TitlesOfParts>
    <vt:vector size="49" baseType="lpstr">
      <vt:lpstr>Attestation</vt:lpstr>
      <vt:lpstr>Jurat</vt:lpstr>
      <vt:lpstr>TOC</vt:lpstr>
      <vt:lpstr>BS p2</vt:lpstr>
      <vt:lpstr>IS p3</vt:lpstr>
      <vt:lpstr>Interrogatories p4</vt:lpstr>
      <vt:lpstr>Interrogatories p5</vt:lpstr>
      <vt:lpstr>Interrogatories p6</vt:lpstr>
      <vt:lpstr>Interrogatories p7</vt:lpstr>
      <vt:lpstr>Premium p8</vt:lpstr>
      <vt:lpstr>Reinsurance p9</vt:lpstr>
      <vt:lpstr>Investments p10</vt:lpstr>
      <vt:lpstr>Unpaid Losses &amp; LAE p11</vt:lpstr>
      <vt:lpstr>Loss &amp; LAE Pd &amp; Incurred p12</vt:lpstr>
      <vt:lpstr>Summary Net Loss &amp; LAE p13</vt:lpstr>
      <vt:lpstr>Summary Loss Development P14</vt:lpstr>
      <vt:lpstr>LOB1 Net Loss &amp; LAE p15</vt:lpstr>
      <vt:lpstr>LOB1 Loss Dev p16 </vt:lpstr>
      <vt:lpstr>LOB2 Net Loss &amp; LAE p 17</vt:lpstr>
      <vt:lpstr>LOB2 Loss Dev p18</vt:lpstr>
      <vt:lpstr>LOB3 Net Loss &amp; LAE p 19</vt:lpstr>
      <vt:lpstr>LOB3 Loss Dev p20</vt:lpstr>
      <vt:lpstr>LOB4 Net Loss &amp; LAE p 21</vt:lpstr>
      <vt:lpstr>LOB4 Loss Dev p22</vt:lpstr>
      <vt:lpstr>LOB5 Net Loss &amp; LAE p 23</vt:lpstr>
      <vt:lpstr>LOB5 Loss Dev p24</vt:lpstr>
      <vt:lpstr>LOB6 Net Loss &amp; LAE p 25</vt:lpstr>
      <vt:lpstr>LOB6 Loss Dev p26</vt:lpstr>
      <vt:lpstr>LOB7 Net Loss &amp; LAE p 27</vt:lpstr>
      <vt:lpstr>LOB7 Loss Dev p28</vt:lpstr>
      <vt:lpstr>LOB8 Net Loss &amp; LAE p 29</vt:lpstr>
      <vt:lpstr>LOB8 Loss Dev p30</vt:lpstr>
      <vt:lpstr>LOB9 Net Loss &amp; LAE p31</vt:lpstr>
      <vt:lpstr>LOB9Loss Dev p32</vt:lpstr>
      <vt:lpstr>LOB10 Net Loss &amp; LAE p33</vt:lpstr>
      <vt:lpstr>LOB10 Loss Dev p34</vt:lpstr>
      <vt:lpstr>Cross Check</vt:lpstr>
      <vt:lpstr>Attestation!Print_Area</vt:lpstr>
      <vt:lpstr>'BS p2'!Print_Area</vt:lpstr>
      <vt:lpstr>'Cross Check'!Print_Area</vt:lpstr>
      <vt:lpstr>'Interrogatories p4'!Print_Area</vt:lpstr>
      <vt:lpstr>'Interrogatories p5'!Print_Area</vt:lpstr>
      <vt:lpstr>'Interrogatories p6'!Print_Area</vt:lpstr>
      <vt:lpstr>'Interrogatories p7'!Print_Area</vt:lpstr>
      <vt:lpstr>'Investments p10'!Print_Area</vt:lpstr>
      <vt:lpstr>Jurat!Print_Area</vt:lpstr>
      <vt:lpstr>'Reinsurance p9'!Print_Area</vt:lpstr>
      <vt:lpstr>TOC!Print_Area</vt:lpstr>
      <vt:lpstr>'Unpaid Losses &amp; LAE p11'!Print_Area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2018-02-14T16:37:17Z</dcterms:created>
  <dcterms:modified xsi:type="dcterms:W3CDTF">2025-01-13T15:53:54Z</dcterms:modified>
</cp:coreProperties>
</file>